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7 от 03.04.2017г\"/>
    </mc:Choice>
  </mc:AlternateContent>
  <bookViews>
    <workbookView xWindow="0" yWindow="0" windowWidth="24000" windowHeight="9645" tabRatio="834" firstSheet="1" activeTab="3"/>
  </bookViews>
  <sheets>
    <sheet name="прил 3.1" sheetId="15" r:id="rId1"/>
    <sheet name="прил 3" sheetId="14" r:id="rId2"/>
    <sheet name="прил 2 подуш." sheetId="1" r:id="rId3"/>
    <sheet name="прил 1.12" sheetId="13" r:id="rId4"/>
    <sheet name="прил 1.11" sheetId="12" r:id="rId5"/>
    <sheet name="прил 1.10" sheetId="11" r:id="rId6"/>
    <sheet name="прил 1.9" sheetId="2" r:id="rId7"/>
    <sheet name="прил 1.8" sheetId="3" r:id="rId8"/>
    <sheet name="прил 1.7" sheetId="4" r:id="rId9"/>
    <sheet name="прил 1.6" sheetId="5" r:id="rId10"/>
    <sheet name="прил 1.5" sheetId="6" r:id="rId11"/>
    <sheet name="прил 1.4" sheetId="7" r:id="rId12"/>
    <sheet name="прил 1.3" sheetId="8" r:id="rId13"/>
    <sheet name="прил 1.2" sheetId="9" r:id="rId14"/>
    <sheet name="прил 1.1" sheetId="10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xlnm._FilterDatabase" localSheetId="2" hidden="1">'прил 2 подуш.'!$A$6:$O$798</definedName>
    <definedName name="_xlnm.Print_Area" localSheetId="14">'прил 1.1'!$A$1:$O$66</definedName>
    <definedName name="_xlnm.Print_Area" localSheetId="5">'прил 1.10'!$A$1:$G$65</definedName>
    <definedName name="_xlnm.Print_Area" localSheetId="4">'прил 1.11'!$A$1:$N$65</definedName>
    <definedName name="_xlnm.Print_Area" localSheetId="3">'прил 1.12'!$A$1:$O$64</definedName>
    <definedName name="_xlnm.Print_Area" localSheetId="13">'прил 1.2'!$A$1:$O$66</definedName>
    <definedName name="_xlnm.Print_Area" localSheetId="12">'прил 1.3'!$A$1:$H$65</definedName>
    <definedName name="_xlnm.Print_Area" localSheetId="11">'прил 1.4'!$A$1:$M$65</definedName>
    <definedName name="_xlnm.Print_Area" localSheetId="10">'прил 1.5'!$A$1:$O$66</definedName>
    <definedName name="_xlnm.Print_Area" localSheetId="9">'прил 1.6'!$A$1:$O$66</definedName>
    <definedName name="_xlnm.Print_Area" localSheetId="8">'прил 1.7'!$A$1:$O$66</definedName>
    <definedName name="_xlnm.Print_Area" localSheetId="7">'прил 1.8'!$A$1:$O$66</definedName>
    <definedName name="_xlnm.Print_Area" localSheetId="6">'прил 1.9'!$A$1:$G$66</definedName>
    <definedName name="_xlnm.Print_Area" localSheetId="1">'прил 3'!$A$1:$H$8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3" l="1"/>
  <c r="R6" i="13"/>
  <c r="S6" i="13"/>
  <c r="T6" i="13"/>
  <c r="U6" i="13"/>
  <c r="V6" i="13"/>
  <c r="Q7" i="13"/>
  <c r="R7" i="13"/>
  <c r="S7" i="13"/>
  <c r="T7" i="13"/>
  <c r="U7" i="13"/>
  <c r="V7" i="13"/>
  <c r="Q8" i="13"/>
  <c r="R8" i="13"/>
  <c r="S8" i="13"/>
  <c r="T8" i="13"/>
  <c r="U8" i="13"/>
  <c r="V8" i="13"/>
  <c r="Q9" i="13"/>
  <c r="R9" i="13"/>
  <c r="S9" i="13"/>
  <c r="T9" i="13"/>
  <c r="U9" i="13"/>
  <c r="V9" i="13"/>
  <c r="Q10" i="13"/>
  <c r="R10" i="13"/>
  <c r="S10" i="13"/>
  <c r="T10" i="13"/>
  <c r="U10" i="13"/>
  <c r="V10" i="13"/>
  <c r="Q11" i="13"/>
  <c r="R11" i="13"/>
  <c r="S11" i="13"/>
  <c r="T11" i="13"/>
  <c r="U11" i="13"/>
  <c r="V11" i="13"/>
  <c r="Q12" i="13"/>
  <c r="R12" i="13"/>
  <c r="S12" i="13"/>
  <c r="T12" i="13"/>
  <c r="U12" i="13"/>
  <c r="V12" i="13"/>
  <c r="Q13" i="13"/>
  <c r="R13" i="13"/>
  <c r="S13" i="13"/>
  <c r="T13" i="13"/>
  <c r="U13" i="13"/>
  <c r="V13" i="13"/>
  <c r="Q14" i="13"/>
  <c r="R14" i="13"/>
  <c r="S14" i="13"/>
  <c r="T14" i="13"/>
  <c r="U14" i="13"/>
  <c r="V14" i="13"/>
  <c r="Q15" i="13"/>
  <c r="R15" i="13"/>
  <c r="S15" i="13"/>
  <c r="T15" i="13"/>
  <c r="U15" i="13"/>
  <c r="V15" i="13"/>
  <c r="Q16" i="13"/>
  <c r="R16" i="13"/>
  <c r="S16" i="13"/>
  <c r="T16" i="13"/>
  <c r="U16" i="13"/>
  <c r="V16" i="13"/>
  <c r="Q17" i="13"/>
  <c r="R17" i="13"/>
  <c r="S17" i="13"/>
  <c r="T17" i="13"/>
  <c r="U17" i="13"/>
  <c r="V17" i="13"/>
  <c r="Q18" i="13"/>
  <c r="R18" i="13"/>
  <c r="S18" i="13"/>
  <c r="T18" i="13"/>
  <c r="U18" i="13"/>
  <c r="V18" i="13"/>
  <c r="Q19" i="13"/>
  <c r="R19" i="13"/>
  <c r="S19" i="13"/>
  <c r="T19" i="13"/>
  <c r="U19" i="13"/>
  <c r="V19" i="13"/>
  <c r="Q20" i="13"/>
  <c r="R20" i="13"/>
  <c r="S20" i="13"/>
  <c r="T20" i="13"/>
  <c r="U20" i="13"/>
  <c r="V20" i="13"/>
  <c r="Q21" i="13"/>
  <c r="R21" i="13"/>
  <c r="S21" i="13"/>
  <c r="T21" i="13"/>
  <c r="U21" i="13"/>
  <c r="V21" i="13"/>
  <c r="Q22" i="13"/>
  <c r="R22" i="13"/>
  <c r="S22" i="13"/>
  <c r="T22" i="13"/>
  <c r="U22" i="13"/>
  <c r="V22" i="13"/>
  <c r="Q23" i="13"/>
  <c r="R23" i="13"/>
  <c r="S23" i="13"/>
  <c r="T23" i="13"/>
  <c r="U23" i="13"/>
  <c r="V23" i="13"/>
  <c r="Q24" i="13"/>
  <c r="R24" i="13"/>
  <c r="S24" i="13"/>
  <c r="T24" i="13"/>
  <c r="U24" i="13"/>
  <c r="V24" i="13"/>
  <c r="Q25" i="13"/>
  <c r="R25" i="13"/>
  <c r="S25" i="13"/>
  <c r="T25" i="13"/>
  <c r="U25" i="13"/>
  <c r="V25" i="13"/>
  <c r="Q26" i="13"/>
  <c r="R26" i="13"/>
  <c r="S26" i="13"/>
  <c r="T26" i="13"/>
  <c r="U26" i="13"/>
  <c r="V26" i="13"/>
  <c r="Q27" i="13"/>
  <c r="R27" i="13"/>
  <c r="S27" i="13"/>
  <c r="T27" i="13"/>
  <c r="U27" i="13"/>
  <c r="V27" i="13"/>
  <c r="Q28" i="13"/>
  <c r="R28" i="13"/>
  <c r="S28" i="13"/>
  <c r="T28" i="13"/>
  <c r="U28" i="13"/>
  <c r="V28" i="13"/>
  <c r="Q29" i="13"/>
  <c r="R29" i="13"/>
  <c r="S29" i="13"/>
  <c r="T29" i="13"/>
  <c r="U29" i="13"/>
  <c r="V29" i="13"/>
  <c r="Q30" i="13"/>
  <c r="R30" i="13"/>
  <c r="S30" i="13"/>
  <c r="T30" i="13"/>
  <c r="U30" i="13"/>
  <c r="V30" i="13"/>
  <c r="Q31" i="13"/>
  <c r="R31" i="13"/>
  <c r="S31" i="13"/>
  <c r="T31" i="13"/>
  <c r="U31" i="13"/>
  <c r="V31" i="13"/>
  <c r="Q32" i="13"/>
  <c r="R32" i="13"/>
  <c r="S32" i="13"/>
  <c r="T32" i="13"/>
  <c r="U32" i="13"/>
  <c r="V32" i="13"/>
  <c r="Q33" i="13"/>
  <c r="R33" i="13"/>
  <c r="S33" i="13"/>
  <c r="T33" i="13"/>
  <c r="U33" i="13"/>
  <c r="V33" i="13"/>
  <c r="Q34" i="13"/>
  <c r="R34" i="13"/>
  <c r="S34" i="13"/>
  <c r="T34" i="13"/>
  <c r="U34" i="13"/>
  <c r="V34" i="13"/>
  <c r="Q35" i="13"/>
  <c r="R35" i="13"/>
  <c r="S35" i="13"/>
  <c r="T35" i="13"/>
  <c r="U35" i="13"/>
  <c r="V35" i="13"/>
  <c r="Q36" i="13"/>
  <c r="R36" i="13"/>
  <c r="S36" i="13"/>
  <c r="T36" i="13"/>
  <c r="U36" i="13"/>
  <c r="V36" i="13"/>
  <c r="Q37" i="13"/>
  <c r="R37" i="13"/>
  <c r="S37" i="13"/>
  <c r="T37" i="13"/>
  <c r="U37" i="13"/>
  <c r="V37" i="13"/>
  <c r="Q38" i="13"/>
  <c r="R38" i="13"/>
  <c r="S38" i="13"/>
  <c r="T38" i="13"/>
  <c r="U38" i="13"/>
  <c r="V38" i="13"/>
  <c r="Q39" i="13"/>
  <c r="R39" i="13"/>
  <c r="S39" i="13"/>
  <c r="T39" i="13"/>
  <c r="U39" i="13"/>
  <c r="V39" i="13"/>
  <c r="Q40" i="13"/>
  <c r="R40" i="13"/>
  <c r="S40" i="13"/>
  <c r="T40" i="13"/>
  <c r="U40" i="13"/>
  <c r="V40" i="13"/>
  <c r="Q41" i="13"/>
  <c r="R41" i="13"/>
  <c r="S41" i="13"/>
  <c r="T41" i="13"/>
  <c r="U41" i="13"/>
  <c r="V41" i="13"/>
  <c r="Q42" i="13"/>
  <c r="R42" i="13"/>
  <c r="S42" i="13"/>
  <c r="T42" i="13"/>
  <c r="U42" i="13"/>
  <c r="V42" i="13"/>
  <c r="Q43" i="13"/>
  <c r="R43" i="13"/>
  <c r="S43" i="13"/>
  <c r="T43" i="13"/>
  <c r="U43" i="13"/>
  <c r="V43" i="13"/>
  <c r="Q44" i="13"/>
  <c r="R44" i="13"/>
  <c r="S44" i="13"/>
  <c r="T44" i="13"/>
  <c r="U44" i="13"/>
  <c r="V44" i="13"/>
  <c r="Q45" i="13"/>
  <c r="R45" i="13"/>
  <c r="S45" i="13"/>
  <c r="T45" i="13"/>
  <c r="U45" i="13"/>
  <c r="V45" i="13"/>
  <c r="Q46" i="13"/>
  <c r="R46" i="13"/>
  <c r="S46" i="13"/>
  <c r="T46" i="13"/>
  <c r="U46" i="13"/>
  <c r="V46" i="13"/>
  <c r="Q47" i="13"/>
  <c r="R47" i="13"/>
  <c r="S47" i="13"/>
  <c r="T47" i="13"/>
  <c r="U47" i="13"/>
  <c r="V47" i="13"/>
  <c r="Q48" i="13"/>
  <c r="R48" i="13"/>
  <c r="S48" i="13"/>
  <c r="T48" i="13"/>
  <c r="U48" i="13"/>
  <c r="V48" i="13"/>
  <c r="Q49" i="13"/>
  <c r="R49" i="13"/>
  <c r="S49" i="13"/>
  <c r="T49" i="13"/>
  <c r="U49" i="13"/>
  <c r="V49" i="13"/>
  <c r="Q50" i="13"/>
  <c r="R50" i="13"/>
  <c r="S50" i="13"/>
  <c r="T50" i="13"/>
  <c r="U50" i="13"/>
  <c r="V50" i="13"/>
  <c r="Q51" i="13"/>
  <c r="R51" i="13"/>
  <c r="S51" i="13"/>
  <c r="T51" i="13"/>
  <c r="U51" i="13"/>
  <c r="V51" i="13"/>
  <c r="Q52" i="13"/>
  <c r="R52" i="13"/>
  <c r="S52" i="13"/>
  <c r="T52" i="13"/>
  <c r="U52" i="13"/>
  <c r="V52" i="13"/>
  <c r="Q53" i="13"/>
  <c r="R53" i="13"/>
  <c r="S53" i="13"/>
  <c r="T53" i="13"/>
  <c r="U53" i="13"/>
  <c r="V53" i="13"/>
  <c r="Q54" i="13"/>
  <c r="R54" i="13"/>
  <c r="S54" i="13"/>
  <c r="T54" i="13"/>
  <c r="U54" i="13"/>
  <c r="V54" i="13"/>
  <c r="Q55" i="13"/>
  <c r="R55" i="13"/>
  <c r="S55" i="13"/>
  <c r="T55" i="13"/>
  <c r="U55" i="13"/>
  <c r="V55" i="13"/>
  <c r="Q56" i="13"/>
  <c r="R56" i="13"/>
  <c r="S56" i="13"/>
  <c r="T56" i="13"/>
  <c r="U56" i="13"/>
  <c r="V56" i="13"/>
  <c r="Q57" i="13"/>
  <c r="R57" i="13"/>
  <c r="S57" i="13"/>
  <c r="T57" i="13"/>
  <c r="U57" i="13"/>
  <c r="V57" i="13"/>
  <c r="Q58" i="13"/>
  <c r="R58" i="13"/>
  <c r="S58" i="13"/>
  <c r="T58" i="13"/>
  <c r="U58" i="13"/>
  <c r="V58" i="13"/>
  <c r="Q59" i="13"/>
  <c r="R59" i="13"/>
  <c r="S59" i="13"/>
  <c r="T59" i="13"/>
  <c r="U59" i="13"/>
  <c r="V59" i="13"/>
  <c r="Q60" i="13"/>
  <c r="R60" i="13"/>
  <c r="S60" i="13"/>
  <c r="T60" i="13"/>
  <c r="U60" i="13"/>
  <c r="V60" i="13"/>
  <c r="Q61" i="13"/>
  <c r="R61" i="13"/>
  <c r="S61" i="13"/>
  <c r="T61" i="13"/>
  <c r="U61" i="13"/>
  <c r="V61" i="13"/>
  <c r="Q62" i="13"/>
  <c r="R62" i="13"/>
  <c r="S62" i="13"/>
  <c r="T62" i="13"/>
  <c r="U62" i="13"/>
  <c r="V62" i="13"/>
  <c r="Q63" i="13"/>
  <c r="R63" i="13"/>
  <c r="S63" i="13"/>
  <c r="T63" i="13"/>
  <c r="U63" i="13"/>
  <c r="V63" i="13"/>
  <c r="Q64" i="13"/>
  <c r="R64" i="13"/>
  <c r="S64" i="13"/>
  <c r="T64" i="13"/>
  <c r="U64" i="13"/>
  <c r="V64" i="13"/>
  <c r="R5" i="13"/>
  <c r="S5" i="13"/>
  <c r="T5" i="13"/>
  <c r="U5" i="13"/>
  <c r="V5" i="13"/>
  <c r="Q5" i="13"/>
  <c r="K65" i="12" l="1"/>
  <c r="J65" i="12"/>
  <c r="I65" i="12"/>
  <c r="H65" i="12"/>
  <c r="G65" i="12"/>
  <c r="F65" i="12"/>
  <c r="E65" i="12"/>
  <c r="D65" i="12"/>
  <c r="C65" i="12"/>
  <c r="K64" i="12"/>
  <c r="J64" i="12"/>
  <c r="I64" i="12"/>
  <c r="H64" i="12"/>
  <c r="G64" i="12"/>
  <c r="F64" i="12"/>
  <c r="E64" i="12"/>
  <c r="D64" i="12"/>
  <c r="C64" i="12"/>
  <c r="K63" i="12"/>
  <c r="J63" i="12"/>
  <c r="I63" i="12"/>
  <c r="H63" i="12"/>
  <c r="G63" i="12"/>
  <c r="F63" i="12"/>
  <c r="E63" i="12"/>
  <c r="D63" i="12"/>
  <c r="C63" i="12"/>
  <c r="K62" i="12"/>
  <c r="J62" i="12"/>
  <c r="I62" i="12"/>
  <c r="H62" i="12"/>
  <c r="G62" i="12"/>
  <c r="F62" i="12"/>
  <c r="E62" i="12"/>
  <c r="D62" i="12"/>
  <c r="C62" i="12"/>
  <c r="K61" i="12"/>
  <c r="J61" i="12"/>
  <c r="I61" i="12"/>
  <c r="H61" i="12"/>
  <c r="G61" i="12"/>
  <c r="F61" i="12"/>
  <c r="E61" i="12"/>
  <c r="D61" i="12"/>
  <c r="C61" i="12"/>
  <c r="K60" i="12"/>
  <c r="J60" i="12"/>
  <c r="I60" i="12"/>
  <c r="H60" i="12"/>
  <c r="G60" i="12"/>
  <c r="F60" i="12"/>
  <c r="E60" i="12"/>
  <c r="D60" i="12"/>
  <c r="C60" i="12"/>
  <c r="K59" i="12"/>
  <c r="J59" i="12"/>
  <c r="I59" i="12"/>
  <c r="H59" i="12"/>
  <c r="G59" i="12"/>
  <c r="F59" i="12"/>
  <c r="E59" i="12"/>
  <c r="D59" i="12"/>
  <c r="C59" i="12"/>
  <c r="K58" i="12"/>
  <c r="J58" i="12"/>
  <c r="I58" i="12"/>
  <c r="H58" i="12"/>
  <c r="G58" i="12"/>
  <c r="F58" i="12"/>
  <c r="E58" i="12"/>
  <c r="D58" i="12"/>
  <c r="C58" i="12"/>
  <c r="K57" i="12"/>
  <c r="J57" i="12"/>
  <c r="I57" i="12"/>
  <c r="H57" i="12"/>
  <c r="G57" i="12"/>
  <c r="F57" i="12"/>
  <c r="E57" i="12"/>
  <c r="D57" i="12"/>
  <c r="C57" i="12"/>
  <c r="K56" i="12"/>
  <c r="J56" i="12"/>
  <c r="I56" i="12"/>
  <c r="H56" i="12"/>
  <c r="G56" i="12"/>
  <c r="F56" i="12"/>
  <c r="E56" i="12"/>
  <c r="D56" i="12"/>
  <c r="C56" i="12"/>
  <c r="K55" i="12"/>
  <c r="J55" i="12"/>
  <c r="I55" i="12"/>
  <c r="H55" i="12"/>
  <c r="G55" i="12"/>
  <c r="F55" i="12"/>
  <c r="E55" i="12"/>
  <c r="D55" i="12"/>
  <c r="C55" i="12"/>
  <c r="K54" i="12"/>
  <c r="J54" i="12"/>
  <c r="I54" i="12"/>
  <c r="H54" i="12"/>
  <c r="G54" i="12"/>
  <c r="F54" i="12"/>
  <c r="E54" i="12"/>
  <c r="D54" i="12"/>
  <c r="C54" i="12"/>
  <c r="K53" i="12"/>
  <c r="J53" i="12"/>
  <c r="I53" i="12"/>
  <c r="H53" i="12"/>
  <c r="G53" i="12"/>
  <c r="F53" i="12"/>
  <c r="E53" i="12"/>
  <c r="D53" i="12"/>
  <c r="C53" i="12"/>
  <c r="K52" i="12"/>
  <c r="J52" i="12"/>
  <c r="I52" i="12"/>
  <c r="H52" i="12"/>
  <c r="G52" i="12"/>
  <c r="F52" i="12"/>
  <c r="E52" i="12"/>
  <c r="D52" i="12"/>
  <c r="C52" i="12"/>
  <c r="K51" i="12"/>
  <c r="J51" i="12"/>
  <c r="I51" i="12"/>
  <c r="H51" i="12"/>
  <c r="G51" i="12"/>
  <c r="F51" i="12"/>
  <c r="E51" i="12"/>
  <c r="D51" i="12"/>
  <c r="C51" i="12"/>
  <c r="K50" i="12"/>
  <c r="J50" i="12"/>
  <c r="I50" i="12"/>
  <c r="H50" i="12"/>
  <c r="G50" i="12"/>
  <c r="F50" i="12"/>
  <c r="E50" i="12"/>
  <c r="D50" i="12"/>
  <c r="C50" i="12"/>
  <c r="K49" i="12"/>
  <c r="J49" i="12"/>
  <c r="I49" i="12"/>
  <c r="H49" i="12"/>
  <c r="G49" i="12"/>
  <c r="F49" i="12"/>
  <c r="E49" i="12"/>
  <c r="D49" i="12"/>
  <c r="C49" i="12"/>
  <c r="K48" i="12"/>
  <c r="J48" i="12"/>
  <c r="I48" i="12"/>
  <c r="H48" i="12"/>
  <c r="G48" i="12"/>
  <c r="F48" i="12"/>
  <c r="E48" i="12"/>
  <c r="D48" i="12"/>
  <c r="C48" i="12"/>
  <c r="K47" i="12"/>
  <c r="J47" i="12"/>
  <c r="I47" i="12"/>
  <c r="H47" i="12"/>
  <c r="G47" i="12"/>
  <c r="F47" i="12"/>
  <c r="E47" i="12"/>
  <c r="D47" i="12"/>
  <c r="C47" i="12"/>
  <c r="K46" i="12"/>
  <c r="J46" i="12"/>
  <c r="I46" i="12"/>
  <c r="H46" i="12"/>
  <c r="G46" i="12"/>
  <c r="F46" i="12"/>
  <c r="E46" i="12"/>
  <c r="D46" i="12"/>
  <c r="C46" i="12"/>
  <c r="K45" i="12"/>
  <c r="J45" i="12"/>
  <c r="I45" i="12"/>
  <c r="H45" i="12"/>
  <c r="G45" i="12"/>
  <c r="F45" i="12"/>
  <c r="E45" i="12"/>
  <c r="D45" i="12"/>
  <c r="C45" i="12"/>
  <c r="K44" i="12"/>
  <c r="J44" i="12"/>
  <c r="I44" i="12"/>
  <c r="H44" i="12"/>
  <c r="G44" i="12"/>
  <c r="F44" i="12"/>
  <c r="E44" i="12"/>
  <c r="D44" i="12"/>
  <c r="C44" i="12"/>
  <c r="K43" i="12"/>
  <c r="J43" i="12"/>
  <c r="I43" i="12"/>
  <c r="H43" i="12"/>
  <c r="G43" i="12"/>
  <c r="F43" i="12"/>
  <c r="E43" i="12"/>
  <c r="D43" i="12"/>
  <c r="C43" i="12"/>
  <c r="K42" i="12"/>
  <c r="J42" i="12"/>
  <c r="I42" i="12"/>
  <c r="H42" i="12"/>
  <c r="G42" i="12"/>
  <c r="F42" i="12"/>
  <c r="E42" i="12"/>
  <c r="D42" i="12"/>
  <c r="C42" i="12"/>
  <c r="K41" i="12"/>
  <c r="J41" i="12"/>
  <c r="I41" i="12"/>
  <c r="H41" i="12"/>
  <c r="G41" i="12"/>
  <c r="F41" i="12"/>
  <c r="E41" i="12"/>
  <c r="D41" i="12"/>
  <c r="C41" i="12"/>
  <c r="K40" i="12"/>
  <c r="J40" i="12"/>
  <c r="I40" i="12"/>
  <c r="H40" i="12"/>
  <c r="G40" i="12"/>
  <c r="F40" i="12"/>
  <c r="E40" i="12"/>
  <c r="D40" i="12"/>
  <c r="C40" i="12"/>
  <c r="K39" i="12"/>
  <c r="J39" i="12"/>
  <c r="I39" i="12"/>
  <c r="H39" i="12"/>
  <c r="G39" i="12"/>
  <c r="F39" i="12"/>
  <c r="E39" i="12"/>
  <c r="D39" i="12"/>
  <c r="C39" i="12"/>
  <c r="K38" i="12"/>
  <c r="J38" i="12"/>
  <c r="I38" i="12"/>
  <c r="H38" i="12"/>
  <c r="G38" i="12"/>
  <c r="F38" i="12"/>
  <c r="E38" i="12"/>
  <c r="D38" i="12"/>
  <c r="C38" i="12"/>
  <c r="K37" i="12"/>
  <c r="J37" i="12"/>
  <c r="I37" i="12"/>
  <c r="H37" i="12"/>
  <c r="G37" i="12"/>
  <c r="F37" i="12"/>
  <c r="E37" i="12"/>
  <c r="D37" i="12"/>
  <c r="C37" i="12"/>
  <c r="K36" i="12"/>
  <c r="J36" i="12"/>
  <c r="I36" i="12"/>
  <c r="H36" i="12"/>
  <c r="G36" i="12"/>
  <c r="F36" i="12"/>
  <c r="E36" i="12"/>
  <c r="D36" i="12"/>
  <c r="C36" i="12"/>
  <c r="K35" i="12"/>
  <c r="J35" i="12"/>
  <c r="I35" i="12"/>
  <c r="H35" i="12"/>
  <c r="G35" i="12"/>
  <c r="F35" i="12"/>
  <c r="E35" i="12"/>
  <c r="D35" i="12"/>
  <c r="C35" i="12"/>
  <c r="K34" i="12"/>
  <c r="J34" i="12"/>
  <c r="I34" i="12"/>
  <c r="H34" i="12"/>
  <c r="G34" i="12"/>
  <c r="F34" i="12"/>
  <c r="E34" i="12"/>
  <c r="D34" i="12"/>
  <c r="C34" i="12"/>
  <c r="K33" i="12"/>
  <c r="J33" i="12"/>
  <c r="I33" i="12"/>
  <c r="H33" i="12"/>
  <c r="G33" i="12"/>
  <c r="F33" i="12"/>
  <c r="E33" i="12"/>
  <c r="D33" i="12"/>
  <c r="C33" i="12"/>
  <c r="K32" i="12"/>
  <c r="J32" i="12"/>
  <c r="I32" i="12"/>
  <c r="H32" i="12"/>
  <c r="G32" i="12"/>
  <c r="F32" i="12"/>
  <c r="E32" i="12"/>
  <c r="D32" i="12"/>
  <c r="C32" i="12"/>
  <c r="K31" i="12"/>
  <c r="J31" i="12"/>
  <c r="I31" i="12"/>
  <c r="H31" i="12"/>
  <c r="G31" i="12"/>
  <c r="F31" i="12"/>
  <c r="E31" i="12"/>
  <c r="D31" i="12"/>
  <c r="C31" i="12"/>
  <c r="K30" i="12"/>
  <c r="J30" i="12"/>
  <c r="I30" i="12"/>
  <c r="H30" i="12"/>
  <c r="G30" i="12"/>
  <c r="F30" i="12"/>
  <c r="E30" i="12"/>
  <c r="D30" i="12"/>
  <c r="C30" i="12"/>
  <c r="K29" i="12"/>
  <c r="J29" i="12"/>
  <c r="I29" i="12"/>
  <c r="H29" i="12"/>
  <c r="G29" i="12"/>
  <c r="F29" i="12"/>
  <c r="E29" i="12"/>
  <c r="D29" i="12"/>
  <c r="C29" i="12"/>
  <c r="K28" i="12"/>
  <c r="J28" i="12"/>
  <c r="I28" i="12"/>
  <c r="H28" i="12"/>
  <c r="G28" i="12"/>
  <c r="F28" i="12"/>
  <c r="E28" i="12"/>
  <c r="D28" i="12"/>
  <c r="C28" i="12"/>
  <c r="K27" i="12"/>
  <c r="J27" i="12"/>
  <c r="I27" i="12"/>
  <c r="H27" i="12"/>
  <c r="G27" i="12"/>
  <c r="F27" i="12"/>
  <c r="E27" i="12"/>
  <c r="D27" i="12"/>
  <c r="C27" i="12"/>
  <c r="K26" i="12"/>
  <c r="J26" i="12"/>
  <c r="I26" i="12"/>
  <c r="H26" i="12"/>
  <c r="G26" i="12"/>
  <c r="F26" i="12"/>
  <c r="E26" i="12"/>
  <c r="D26" i="12"/>
  <c r="C26" i="12"/>
  <c r="K25" i="12"/>
  <c r="J25" i="12"/>
  <c r="I25" i="12"/>
  <c r="H25" i="12"/>
  <c r="G25" i="12"/>
  <c r="F25" i="12"/>
  <c r="E25" i="12"/>
  <c r="D25" i="12"/>
  <c r="C25" i="12"/>
  <c r="K24" i="12"/>
  <c r="J24" i="12"/>
  <c r="I24" i="12"/>
  <c r="H24" i="12"/>
  <c r="G24" i="12"/>
  <c r="F24" i="12"/>
  <c r="E24" i="12"/>
  <c r="D24" i="12"/>
  <c r="C24" i="12"/>
  <c r="K23" i="12"/>
  <c r="J23" i="12"/>
  <c r="I23" i="12"/>
  <c r="H23" i="12"/>
  <c r="G23" i="12"/>
  <c r="F23" i="12"/>
  <c r="E23" i="12"/>
  <c r="D23" i="12"/>
  <c r="C23" i="12"/>
  <c r="K22" i="12"/>
  <c r="J22" i="12"/>
  <c r="I22" i="12"/>
  <c r="H22" i="12"/>
  <c r="G22" i="12"/>
  <c r="F22" i="12"/>
  <c r="E22" i="12"/>
  <c r="D22" i="12"/>
  <c r="C22" i="12"/>
  <c r="K21" i="12"/>
  <c r="J21" i="12"/>
  <c r="I21" i="12"/>
  <c r="H21" i="12"/>
  <c r="G21" i="12"/>
  <c r="F21" i="12"/>
  <c r="E21" i="12"/>
  <c r="D21" i="12"/>
  <c r="C21" i="12"/>
  <c r="K20" i="12"/>
  <c r="J20" i="12"/>
  <c r="I20" i="12"/>
  <c r="H20" i="12"/>
  <c r="G20" i="12"/>
  <c r="F20" i="12"/>
  <c r="E20" i="12"/>
  <c r="D20" i="12"/>
  <c r="C20" i="12"/>
  <c r="K19" i="12"/>
  <c r="J19" i="12"/>
  <c r="I19" i="12"/>
  <c r="H19" i="12"/>
  <c r="G19" i="12"/>
  <c r="F19" i="12"/>
  <c r="E19" i="12"/>
  <c r="D19" i="12"/>
  <c r="C19" i="12"/>
  <c r="K18" i="12"/>
  <c r="J18" i="12"/>
  <c r="I18" i="12"/>
  <c r="H18" i="12"/>
  <c r="G18" i="12"/>
  <c r="F18" i="12"/>
  <c r="E18" i="12"/>
  <c r="D18" i="12"/>
  <c r="C18" i="12"/>
  <c r="K17" i="12"/>
  <c r="J17" i="12"/>
  <c r="I17" i="12"/>
  <c r="H17" i="12"/>
  <c r="G17" i="12"/>
  <c r="F17" i="12"/>
  <c r="E17" i="12"/>
  <c r="D17" i="12"/>
  <c r="C17" i="12"/>
  <c r="K16" i="12"/>
  <c r="J16" i="12"/>
  <c r="I16" i="12"/>
  <c r="H16" i="12"/>
  <c r="G16" i="12"/>
  <c r="F16" i="12"/>
  <c r="E16" i="12"/>
  <c r="D16" i="12"/>
  <c r="C16" i="12"/>
  <c r="K15" i="12"/>
  <c r="J15" i="12"/>
  <c r="I15" i="12"/>
  <c r="H15" i="12"/>
  <c r="G15" i="12"/>
  <c r="F15" i="12"/>
  <c r="E15" i="12"/>
  <c r="D15" i="12"/>
  <c r="C15" i="12"/>
  <c r="K14" i="12"/>
  <c r="J14" i="12"/>
  <c r="I14" i="12"/>
  <c r="H14" i="12"/>
  <c r="G14" i="12"/>
  <c r="F14" i="12"/>
  <c r="E14" i="12"/>
  <c r="D14" i="12"/>
  <c r="C14" i="12"/>
  <c r="K13" i="12"/>
  <c r="J13" i="12"/>
  <c r="I13" i="12"/>
  <c r="H13" i="12"/>
  <c r="G13" i="12"/>
  <c r="F13" i="12"/>
  <c r="E13" i="12"/>
  <c r="D13" i="12"/>
  <c r="C13" i="12"/>
  <c r="K12" i="12"/>
  <c r="J12" i="12"/>
  <c r="I12" i="12"/>
  <c r="H12" i="12"/>
  <c r="G12" i="12"/>
  <c r="F12" i="12"/>
  <c r="E12" i="12"/>
  <c r="D12" i="12"/>
  <c r="C12" i="12"/>
  <c r="K11" i="12"/>
  <c r="J11" i="12"/>
  <c r="I11" i="12"/>
  <c r="H11" i="12"/>
  <c r="G11" i="12"/>
  <c r="F11" i="12"/>
  <c r="E11" i="12"/>
  <c r="D11" i="12"/>
  <c r="C11" i="12"/>
  <c r="K10" i="12"/>
  <c r="J10" i="12"/>
  <c r="I10" i="12"/>
  <c r="H10" i="12"/>
  <c r="G10" i="12"/>
  <c r="F10" i="12"/>
  <c r="E10" i="12"/>
  <c r="D10" i="12"/>
  <c r="C10" i="12"/>
  <c r="K9" i="12"/>
  <c r="J9" i="12"/>
  <c r="I9" i="12"/>
  <c r="H9" i="12"/>
  <c r="G9" i="12"/>
  <c r="F9" i="12"/>
  <c r="E9" i="12"/>
  <c r="D9" i="12"/>
  <c r="C9" i="12"/>
  <c r="K8" i="12"/>
  <c r="J8" i="12"/>
  <c r="I8" i="12"/>
  <c r="H8" i="12"/>
  <c r="G8" i="12"/>
  <c r="F8" i="12"/>
  <c r="E8" i="12"/>
  <c r="D8" i="12"/>
  <c r="C8" i="12"/>
  <c r="K7" i="12"/>
  <c r="J7" i="12"/>
  <c r="I7" i="12"/>
  <c r="H7" i="12"/>
  <c r="G7" i="12"/>
  <c r="F7" i="12"/>
  <c r="E7" i="12"/>
  <c r="D7" i="12"/>
  <c r="C7" i="12"/>
  <c r="K6" i="12"/>
  <c r="J6" i="12"/>
  <c r="I6" i="12"/>
  <c r="H6" i="12"/>
  <c r="G6" i="12"/>
  <c r="F6" i="12"/>
  <c r="E6" i="12"/>
  <c r="D6" i="12"/>
  <c r="C6" i="12"/>
  <c r="L40" i="12" l="1"/>
  <c r="L6" i="12"/>
  <c r="N6" i="12" s="1"/>
  <c r="L8" i="12"/>
  <c r="N8" i="12" s="1"/>
  <c r="L10" i="12"/>
  <c r="N10" i="12" s="1"/>
  <c r="L12" i="12"/>
  <c r="L14" i="12"/>
  <c r="N14" i="12" s="1"/>
  <c r="L16" i="12"/>
  <c r="N16" i="12" s="1"/>
  <c r="L18" i="12"/>
  <c r="N18" i="12" s="1"/>
  <c r="L20" i="12"/>
  <c r="L22" i="12"/>
  <c r="N22" i="12" s="1"/>
  <c r="L24" i="12"/>
  <c r="N24" i="12" s="1"/>
  <c r="L26" i="12"/>
  <c r="N26" i="12" s="1"/>
  <c r="L28" i="12"/>
  <c r="L30" i="12"/>
  <c r="N30" i="12" s="1"/>
  <c r="L32" i="12"/>
  <c r="N32" i="12" s="1"/>
  <c r="L34" i="12"/>
  <c r="N34" i="12" s="1"/>
  <c r="L36" i="12"/>
  <c r="L38" i="12"/>
  <c r="N38" i="12" s="1"/>
  <c r="L42" i="12"/>
  <c r="L44" i="12"/>
  <c r="L46" i="12"/>
  <c r="L48" i="12"/>
  <c r="L50" i="12"/>
  <c r="L52" i="12"/>
  <c r="L54" i="12"/>
  <c r="L56" i="12"/>
  <c r="L58" i="12"/>
  <c r="L60" i="12"/>
  <c r="L62" i="12"/>
  <c r="L64" i="12"/>
  <c r="L7" i="12"/>
  <c r="L9" i="12"/>
  <c r="L11" i="12"/>
  <c r="L13" i="12"/>
  <c r="L15" i="12"/>
  <c r="L17" i="12"/>
  <c r="L19" i="12"/>
  <c r="L21" i="12"/>
  <c r="L23" i="12"/>
  <c r="L25" i="12"/>
  <c r="L27" i="12"/>
  <c r="L29" i="12"/>
  <c r="L31" i="12"/>
  <c r="L33" i="12"/>
  <c r="L35" i="12"/>
  <c r="L37" i="12"/>
  <c r="L39" i="12"/>
  <c r="L41" i="12"/>
  <c r="L43" i="12"/>
  <c r="L45" i="12"/>
  <c r="L47" i="12"/>
  <c r="L49" i="12"/>
  <c r="L51" i="12"/>
  <c r="L53" i="12"/>
  <c r="L55" i="12"/>
  <c r="L57" i="12"/>
  <c r="L59" i="12"/>
  <c r="L61" i="12"/>
  <c r="L63" i="12"/>
  <c r="L65" i="12"/>
  <c r="N12" i="12"/>
  <c r="N20" i="12"/>
  <c r="N28" i="12"/>
  <c r="N36" i="12"/>
  <c r="N40" i="12"/>
  <c r="N42" i="12"/>
  <c r="N44" i="12"/>
  <c r="N46" i="12"/>
  <c r="N48" i="12"/>
  <c r="N50" i="12"/>
  <c r="N52" i="12"/>
  <c r="N54" i="12"/>
  <c r="N56" i="12"/>
  <c r="N58" i="12"/>
  <c r="N60" i="12"/>
  <c r="N62" i="12"/>
  <c r="N64" i="12"/>
  <c r="N7" i="12"/>
  <c r="N9" i="12"/>
  <c r="N11" i="12"/>
  <c r="N13" i="12"/>
  <c r="N15" i="12"/>
  <c r="N17" i="12"/>
  <c r="N19" i="12"/>
  <c r="N21" i="12"/>
  <c r="N23" i="12"/>
  <c r="N25" i="12"/>
  <c r="N27" i="12"/>
  <c r="N29" i="12"/>
  <c r="N31" i="12"/>
  <c r="N33" i="12"/>
  <c r="N35" i="12"/>
  <c r="N37" i="12"/>
  <c r="N39" i="12"/>
  <c r="N41" i="12"/>
  <c r="N43" i="12"/>
  <c r="N45" i="12"/>
  <c r="N47" i="12"/>
  <c r="N49" i="12"/>
  <c r="N51" i="12"/>
  <c r="N53" i="12"/>
  <c r="N55" i="12"/>
  <c r="N57" i="12"/>
  <c r="N59" i="12"/>
  <c r="N61" i="12"/>
  <c r="N63" i="12"/>
  <c r="N65" i="12"/>
  <c r="E8" i="14"/>
  <c r="G8" i="14" s="1"/>
  <c r="F7" i="14"/>
  <c r="H7" i="14" s="1"/>
  <c r="C7" i="14"/>
  <c r="G7" i="14" s="1"/>
  <c r="F6" i="14"/>
  <c r="H6" i="14" s="1"/>
  <c r="C6" i="14"/>
  <c r="G6" i="14" s="1"/>
  <c r="H5" i="14"/>
  <c r="G5" i="14"/>
  <c r="F8" i="14" l="1"/>
  <c r="H8" i="14" s="1"/>
  <c r="L65" i="6" l="1"/>
  <c r="O65" i="6" s="1"/>
  <c r="K65" i="6"/>
  <c r="L64" i="6"/>
  <c r="K64" i="6"/>
  <c r="O64" i="6" s="1"/>
  <c r="L63" i="6"/>
  <c r="K63" i="6"/>
  <c r="O63" i="6" s="1"/>
  <c r="O62" i="6"/>
  <c r="L62" i="6"/>
  <c r="K62" i="6"/>
  <c r="L61" i="6"/>
  <c r="O61" i="6" s="1"/>
  <c r="K61" i="6"/>
  <c r="L60" i="6"/>
  <c r="K60" i="6"/>
  <c r="O60" i="6" s="1"/>
  <c r="L59" i="6"/>
  <c r="K59" i="6"/>
  <c r="O59" i="6" s="1"/>
  <c r="O58" i="6"/>
  <c r="L58" i="6"/>
  <c r="K58" i="6"/>
  <c r="L57" i="6"/>
  <c r="O57" i="6" s="1"/>
  <c r="K57" i="6"/>
  <c r="L56" i="6"/>
  <c r="K56" i="6"/>
  <c r="O56" i="6" s="1"/>
  <c r="L55" i="6"/>
  <c r="K55" i="6"/>
  <c r="O55" i="6" s="1"/>
  <c r="O54" i="6"/>
  <c r="L54" i="6"/>
  <c r="K54" i="6"/>
  <c r="L53" i="6"/>
  <c r="O53" i="6" s="1"/>
  <c r="K53" i="6"/>
  <c r="L52" i="6"/>
  <c r="K52" i="6"/>
  <c r="O52" i="6" s="1"/>
  <c r="L51" i="6"/>
  <c r="K51" i="6"/>
  <c r="O51" i="6" s="1"/>
  <c r="O50" i="6"/>
  <c r="L50" i="6"/>
  <c r="K50" i="6"/>
  <c r="L49" i="6"/>
  <c r="O49" i="6" s="1"/>
  <c r="K49" i="6"/>
  <c r="L48" i="6"/>
  <c r="K48" i="6"/>
  <c r="O48" i="6" s="1"/>
  <c r="L47" i="6"/>
  <c r="K47" i="6"/>
  <c r="O47" i="6" s="1"/>
  <c r="O46" i="6"/>
  <c r="L46" i="6"/>
  <c r="K46" i="6"/>
  <c r="L45" i="6"/>
  <c r="O45" i="6" s="1"/>
  <c r="K45" i="6"/>
  <c r="L44" i="6"/>
  <c r="K44" i="6"/>
  <c r="O44" i="6" s="1"/>
  <c r="L43" i="6"/>
  <c r="K43" i="6"/>
  <c r="O43" i="6" s="1"/>
  <c r="O42" i="6"/>
  <c r="L42" i="6"/>
  <c r="K42" i="6"/>
  <c r="L41" i="6"/>
  <c r="O41" i="6" s="1"/>
  <c r="K41" i="6"/>
  <c r="L40" i="6"/>
  <c r="K40" i="6"/>
  <c r="O40" i="6" s="1"/>
  <c r="L39" i="6"/>
  <c r="K39" i="6"/>
  <c r="O39" i="6" s="1"/>
  <c r="O38" i="6"/>
  <c r="L38" i="6"/>
  <c r="K38" i="6"/>
  <c r="L37" i="6"/>
  <c r="O37" i="6" s="1"/>
  <c r="K37" i="6"/>
  <c r="L36" i="6"/>
  <c r="K36" i="6"/>
  <c r="O36" i="6" s="1"/>
  <c r="L35" i="6"/>
  <c r="K35" i="6"/>
  <c r="O35" i="6" s="1"/>
  <c r="O34" i="6"/>
  <c r="L34" i="6"/>
  <c r="K34" i="6"/>
  <c r="L33" i="6"/>
  <c r="O33" i="6" s="1"/>
  <c r="K33" i="6"/>
  <c r="L32" i="6"/>
  <c r="K32" i="6"/>
  <c r="O32" i="6" s="1"/>
  <c r="L31" i="6"/>
  <c r="K31" i="6"/>
  <c r="O31" i="6" s="1"/>
  <c r="O30" i="6"/>
  <c r="L30" i="6"/>
  <c r="K30" i="6"/>
  <c r="L29" i="6"/>
  <c r="O29" i="6" s="1"/>
  <c r="K29" i="6"/>
  <c r="L28" i="6"/>
  <c r="K28" i="6"/>
  <c r="O28" i="6" s="1"/>
  <c r="L27" i="6"/>
  <c r="K27" i="6"/>
  <c r="O27" i="6" s="1"/>
  <c r="O26" i="6"/>
  <c r="L26" i="6"/>
  <c r="K26" i="6"/>
  <c r="L25" i="6"/>
  <c r="O25" i="6" s="1"/>
  <c r="K25" i="6"/>
  <c r="L24" i="6"/>
  <c r="K24" i="6"/>
  <c r="O24" i="6" s="1"/>
  <c r="L23" i="6"/>
  <c r="K23" i="6"/>
  <c r="O23" i="6" s="1"/>
  <c r="O22" i="6"/>
  <c r="L22" i="6"/>
  <c r="K22" i="6"/>
  <c r="L21" i="6"/>
  <c r="O21" i="6" s="1"/>
  <c r="K21" i="6"/>
  <c r="L20" i="6"/>
  <c r="K20" i="6"/>
  <c r="O20" i="6" s="1"/>
  <c r="L19" i="6"/>
  <c r="K19" i="6"/>
  <c r="O19" i="6" s="1"/>
  <c r="O18" i="6"/>
  <c r="L18" i="6"/>
  <c r="K18" i="6"/>
  <c r="L17" i="6"/>
  <c r="O17" i="6" s="1"/>
  <c r="K17" i="6"/>
  <c r="L16" i="6"/>
  <c r="K16" i="6"/>
  <c r="O16" i="6" s="1"/>
  <c r="L15" i="6"/>
  <c r="K15" i="6"/>
  <c r="O15" i="6" s="1"/>
  <c r="O14" i="6"/>
  <c r="L14" i="6"/>
  <c r="K14" i="6"/>
  <c r="L13" i="6"/>
  <c r="O13" i="6" s="1"/>
  <c r="K13" i="6"/>
  <c r="L12" i="6"/>
  <c r="K12" i="6"/>
  <c r="O12" i="6" s="1"/>
  <c r="L11" i="6"/>
  <c r="K11" i="6"/>
  <c r="O11" i="6" s="1"/>
  <c r="O10" i="6"/>
  <c r="L10" i="6"/>
  <c r="K10" i="6"/>
  <c r="L9" i="6"/>
  <c r="O9" i="6" s="1"/>
  <c r="K9" i="6"/>
  <c r="L8" i="6"/>
  <c r="K8" i="6"/>
  <c r="O8" i="6" s="1"/>
  <c r="L7" i="6"/>
  <c r="K7" i="6"/>
  <c r="O7" i="6" s="1"/>
  <c r="O6" i="6"/>
  <c r="L6" i="6"/>
  <c r="K6" i="6"/>
  <c r="H21" i="8"/>
  <c r="O22" i="9"/>
  <c r="L22" i="10"/>
  <c r="K22" i="10"/>
  <c r="O22" i="10" s="1"/>
  <c r="G63" i="13" l="1"/>
  <c r="N63" i="13" s="1"/>
  <c r="F63" i="13"/>
  <c r="M63" i="13" s="1"/>
  <c r="E63" i="13"/>
  <c r="L63" i="13" s="1"/>
  <c r="D63" i="13"/>
  <c r="K63" i="13" s="1"/>
  <c r="C63" i="13"/>
  <c r="J63" i="13" s="1"/>
  <c r="G62" i="13"/>
  <c r="N62" i="13" s="1"/>
  <c r="F62" i="13"/>
  <c r="M62" i="13" s="1"/>
  <c r="E62" i="13"/>
  <c r="L62" i="13" s="1"/>
  <c r="D62" i="13"/>
  <c r="K62" i="13" s="1"/>
  <c r="C62" i="13"/>
  <c r="J62" i="13" s="1"/>
  <c r="G61" i="13"/>
  <c r="N61" i="13" s="1"/>
  <c r="F61" i="13"/>
  <c r="M61" i="13" s="1"/>
  <c r="E61" i="13"/>
  <c r="L61" i="13" s="1"/>
  <c r="D61" i="13"/>
  <c r="K61" i="13" s="1"/>
  <c r="C61" i="13"/>
  <c r="J61" i="13" s="1"/>
  <c r="G60" i="13"/>
  <c r="N60" i="13" s="1"/>
  <c r="F60" i="13"/>
  <c r="M60" i="13" s="1"/>
  <c r="E60" i="13"/>
  <c r="L60" i="13" s="1"/>
  <c r="D60" i="13"/>
  <c r="K60" i="13" s="1"/>
  <c r="C60" i="13"/>
  <c r="J60" i="13" s="1"/>
  <c r="G59" i="13"/>
  <c r="N59" i="13" s="1"/>
  <c r="F59" i="13"/>
  <c r="M59" i="13" s="1"/>
  <c r="E59" i="13"/>
  <c r="L59" i="13" s="1"/>
  <c r="D59" i="13"/>
  <c r="K59" i="13" s="1"/>
  <c r="C59" i="13"/>
  <c r="J59" i="13" s="1"/>
  <c r="G58" i="13"/>
  <c r="N58" i="13" s="1"/>
  <c r="F58" i="13"/>
  <c r="M58" i="13" s="1"/>
  <c r="E58" i="13"/>
  <c r="L58" i="13" s="1"/>
  <c r="D58" i="13"/>
  <c r="K58" i="13" s="1"/>
  <c r="C58" i="13"/>
  <c r="J58" i="13" s="1"/>
  <c r="G57" i="13"/>
  <c r="N57" i="13" s="1"/>
  <c r="F57" i="13"/>
  <c r="M57" i="13" s="1"/>
  <c r="E57" i="13"/>
  <c r="L57" i="13" s="1"/>
  <c r="D57" i="13"/>
  <c r="K57" i="13" s="1"/>
  <c r="C57" i="13"/>
  <c r="J57" i="13" s="1"/>
  <c r="G56" i="13"/>
  <c r="N56" i="13" s="1"/>
  <c r="F56" i="13"/>
  <c r="M56" i="13" s="1"/>
  <c r="E56" i="13"/>
  <c r="L56" i="13" s="1"/>
  <c r="D56" i="13"/>
  <c r="K56" i="13" s="1"/>
  <c r="C56" i="13"/>
  <c r="J56" i="13" s="1"/>
  <c r="G55" i="13"/>
  <c r="N55" i="13" s="1"/>
  <c r="F55" i="13"/>
  <c r="M55" i="13" s="1"/>
  <c r="E55" i="13"/>
  <c r="L55" i="13" s="1"/>
  <c r="D55" i="13"/>
  <c r="K55" i="13" s="1"/>
  <c r="C55" i="13"/>
  <c r="J55" i="13" s="1"/>
  <c r="G54" i="13"/>
  <c r="N54" i="13" s="1"/>
  <c r="F54" i="13"/>
  <c r="M54" i="13" s="1"/>
  <c r="E54" i="13"/>
  <c r="L54" i="13" s="1"/>
  <c r="D54" i="13"/>
  <c r="C54" i="13"/>
  <c r="J54" i="13" s="1"/>
  <c r="G53" i="13"/>
  <c r="N53" i="13" s="1"/>
  <c r="F53" i="13"/>
  <c r="M53" i="13" s="1"/>
  <c r="E53" i="13"/>
  <c r="L53" i="13" s="1"/>
  <c r="D53" i="13"/>
  <c r="K53" i="13" s="1"/>
  <c r="C53" i="13"/>
  <c r="J53" i="13" s="1"/>
  <c r="G52" i="13"/>
  <c r="N52" i="13" s="1"/>
  <c r="F52" i="13"/>
  <c r="M52" i="13" s="1"/>
  <c r="E52" i="13"/>
  <c r="L52" i="13" s="1"/>
  <c r="D52" i="13"/>
  <c r="K52" i="13" s="1"/>
  <c r="C52" i="13"/>
  <c r="J52" i="13" s="1"/>
  <c r="G51" i="13"/>
  <c r="N51" i="13" s="1"/>
  <c r="F51" i="13"/>
  <c r="M51" i="13" s="1"/>
  <c r="E51" i="13"/>
  <c r="L51" i="13" s="1"/>
  <c r="D51" i="13"/>
  <c r="K51" i="13" s="1"/>
  <c r="C51" i="13"/>
  <c r="J51" i="13" s="1"/>
  <c r="G50" i="13"/>
  <c r="N50" i="13" s="1"/>
  <c r="F50" i="13"/>
  <c r="M50" i="13" s="1"/>
  <c r="E50" i="13"/>
  <c r="L50" i="13" s="1"/>
  <c r="D50" i="13"/>
  <c r="C50" i="13"/>
  <c r="J50" i="13" s="1"/>
  <c r="G49" i="13"/>
  <c r="N49" i="13" s="1"/>
  <c r="F49" i="13"/>
  <c r="M49" i="13" s="1"/>
  <c r="E49" i="13"/>
  <c r="L49" i="13" s="1"/>
  <c r="D49" i="13"/>
  <c r="K49" i="13" s="1"/>
  <c r="C49" i="13"/>
  <c r="J49" i="13" s="1"/>
  <c r="G48" i="13"/>
  <c r="N48" i="13" s="1"/>
  <c r="F48" i="13"/>
  <c r="M48" i="13" s="1"/>
  <c r="E48" i="13"/>
  <c r="L48" i="13" s="1"/>
  <c r="D48" i="13"/>
  <c r="K48" i="13" s="1"/>
  <c r="C48" i="13"/>
  <c r="J48" i="13" s="1"/>
  <c r="G47" i="13"/>
  <c r="N47" i="13" s="1"/>
  <c r="F47" i="13"/>
  <c r="M47" i="13" s="1"/>
  <c r="E47" i="13"/>
  <c r="L47" i="13" s="1"/>
  <c r="D47" i="13"/>
  <c r="K47" i="13" s="1"/>
  <c r="C47" i="13"/>
  <c r="J47" i="13" s="1"/>
  <c r="G46" i="13"/>
  <c r="N46" i="13" s="1"/>
  <c r="F46" i="13"/>
  <c r="M46" i="13" s="1"/>
  <c r="E46" i="13"/>
  <c r="L46" i="13" s="1"/>
  <c r="D46" i="13"/>
  <c r="K46" i="13" s="1"/>
  <c r="C46" i="13"/>
  <c r="J46" i="13" s="1"/>
  <c r="G45" i="13"/>
  <c r="N45" i="13" s="1"/>
  <c r="F45" i="13"/>
  <c r="M45" i="13" s="1"/>
  <c r="E45" i="13"/>
  <c r="L45" i="13" s="1"/>
  <c r="D45" i="13"/>
  <c r="K45" i="13" s="1"/>
  <c r="C45" i="13"/>
  <c r="J45" i="13" s="1"/>
  <c r="G44" i="13"/>
  <c r="N44" i="13" s="1"/>
  <c r="F44" i="13"/>
  <c r="M44" i="13" s="1"/>
  <c r="E44" i="13"/>
  <c r="L44" i="13" s="1"/>
  <c r="D44" i="13"/>
  <c r="K44" i="13" s="1"/>
  <c r="C44" i="13"/>
  <c r="J44" i="13" s="1"/>
  <c r="G43" i="13"/>
  <c r="N43" i="13" s="1"/>
  <c r="F43" i="13"/>
  <c r="M43" i="13" s="1"/>
  <c r="E43" i="13"/>
  <c r="L43" i="13" s="1"/>
  <c r="D43" i="13"/>
  <c r="K43" i="13" s="1"/>
  <c r="C43" i="13"/>
  <c r="J43" i="13" s="1"/>
  <c r="G42" i="13"/>
  <c r="N42" i="13" s="1"/>
  <c r="F42" i="13"/>
  <c r="M42" i="13" s="1"/>
  <c r="E42" i="13"/>
  <c r="L42" i="13" s="1"/>
  <c r="D42" i="13"/>
  <c r="C42" i="13"/>
  <c r="J42" i="13" s="1"/>
  <c r="G41" i="13"/>
  <c r="N41" i="13" s="1"/>
  <c r="F41" i="13"/>
  <c r="M41" i="13" s="1"/>
  <c r="E41" i="13"/>
  <c r="L41" i="13" s="1"/>
  <c r="D41" i="13"/>
  <c r="K41" i="13" s="1"/>
  <c r="C41" i="13"/>
  <c r="J41" i="13" s="1"/>
  <c r="G40" i="13"/>
  <c r="N40" i="13" s="1"/>
  <c r="F40" i="13"/>
  <c r="M40" i="13" s="1"/>
  <c r="E40" i="13"/>
  <c r="L40" i="13" s="1"/>
  <c r="D40" i="13"/>
  <c r="K40" i="13" s="1"/>
  <c r="C40" i="13"/>
  <c r="J40" i="13" s="1"/>
  <c r="G39" i="13"/>
  <c r="N39" i="13" s="1"/>
  <c r="F39" i="13"/>
  <c r="M39" i="13" s="1"/>
  <c r="E39" i="13"/>
  <c r="L39" i="13" s="1"/>
  <c r="D39" i="13"/>
  <c r="K39" i="13" s="1"/>
  <c r="C39" i="13"/>
  <c r="J39" i="13" s="1"/>
  <c r="G38" i="13"/>
  <c r="N38" i="13" s="1"/>
  <c r="F38" i="13"/>
  <c r="M38" i="13" s="1"/>
  <c r="E38" i="13"/>
  <c r="L38" i="13" s="1"/>
  <c r="D38" i="13"/>
  <c r="C38" i="13"/>
  <c r="J38" i="13" s="1"/>
  <c r="G37" i="13"/>
  <c r="N37" i="13" s="1"/>
  <c r="F37" i="13"/>
  <c r="M37" i="13" s="1"/>
  <c r="E37" i="13"/>
  <c r="L37" i="13" s="1"/>
  <c r="D37" i="13"/>
  <c r="K37" i="13" s="1"/>
  <c r="C37" i="13"/>
  <c r="J37" i="13" s="1"/>
  <c r="G36" i="13"/>
  <c r="N36" i="13" s="1"/>
  <c r="F36" i="13"/>
  <c r="M36" i="13" s="1"/>
  <c r="E36" i="13"/>
  <c r="L36" i="13" s="1"/>
  <c r="D36" i="13"/>
  <c r="K36" i="13" s="1"/>
  <c r="C36" i="13"/>
  <c r="J36" i="13" s="1"/>
  <c r="G35" i="13"/>
  <c r="N35" i="13" s="1"/>
  <c r="F35" i="13"/>
  <c r="M35" i="13" s="1"/>
  <c r="E35" i="13"/>
  <c r="L35" i="13" s="1"/>
  <c r="D35" i="13"/>
  <c r="C35" i="13"/>
  <c r="J35" i="13" s="1"/>
  <c r="G34" i="13"/>
  <c r="N34" i="13" s="1"/>
  <c r="F34" i="13"/>
  <c r="M34" i="13" s="1"/>
  <c r="E34" i="13"/>
  <c r="L34" i="13" s="1"/>
  <c r="D34" i="13"/>
  <c r="C34" i="13"/>
  <c r="J34" i="13" s="1"/>
  <c r="G33" i="13"/>
  <c r="N33" i="13" s="1"/>
  <c r="F33" i="13"/>
  <c r="M33" i="13" s="1"/>
  <c r="E33" i="13"/>
  <c r="L33" i="13" s="1"/>
  <c r="D33" i="13"/>
  <c r="K33" i="13" s="1"/>
  <c r="C33" i="13"/>
  <c r="J33" i="13" s="1"/>
  <c r="G32" i="13"/>
  <c r="N32" i="13" s="1"/>
  <c r="F32" i="13"/>
  <c r="M32" i="13" s="1"/>
  <c r="E32" i="13"/>
  <c r="L32" i="13" s="1"/>
  <c r="D32" i="13"/>
  <c r="K32" i="13" s="1"/>
  <c r="C32" i="13"/>
  <c r="J32" i="13" s="1"/>
  <c r="G31" i="13"/>
  <c r="N31" i="13" s="1"/>
  <c r="F31" i="13"/>
  <c r="M31" i="13" s="1"/>
  <c r="E31" i="13"/>
  <c r="L31" i="13" s="1"/>
  <c r="D31" i="13"/>
  <c r="K31" i="13" s="1"/>
  <c r="C31" i="13"/>
  <c r="J31" i="13" s="1"/>
  <c r="G30" i="13"/>
  <c r="N30" i="13" s="1"/>
  <c r="F30" i="13"/>
  <c r="M30" i="13" s="1"/>
  <c r="E30" i="13"/>
  <c r="L30" i="13" s="1"/>
  <c r="D30" i="13"/>
  <c r="K30" i="13" s="1"/>
  <c r="C30" i="13"/>
  <c r="J30" i="13" s="1"/>
  <c r="G29" i="13"/>
  <c r="N29" i="13" s="1"/>
  <c r="F29" i="13"/>
  <c r="M29" i="13" s="1"/>
  <c r="E29" i="13"/>
  <c r="L29" i="13" s="1"/>
  <c r="D29" i="13"/>
  <c r="K29" i="13" s="1"/>
  <c r="C29" i="13"/>
  <c r="J29" i="13" s="1"/>
  <c r="G28" i="13"/>
  <c r="N28" i="13" s="1"/>
  <c r="F28" i="13"/>
  <c r="M28" i="13" s="1"/>
  <c r="E28" i="13"/>
  <c r="L28" i="13" s="1"/>
  <c r="D28" i="13"/>
  <c r="K28" i="13" s="1"/>
  <c r="C28" i="13"/>
  <c r="J28" i="13" s="1"/>
  <c r="G27" i="13"/>
  <c r="N27" i="13" s="1"/>
  <c r="F27" i="13"/>
  <c r="M27" i="13" s="1"/>
  <c r="E27" i="13"/>
  <c r="L27" i="13" s="1"/>
  <c r="D27" i="13"/>
  <c r="K27" i="13" s="1"/>
  <c r="C27" i="13"/>
  <c r="J27" i="13" s="1"/>
  <c r="G26" i="13"/>
  <c r="N26" i="13" s="1"/>
  <c r="F26" i="13"/>
  <c r="M26" i="13" s="1"/>
  <c r="E26" i="13"/>
  <c r="L26" i="13" s="1"/>
  <c r="D26" i="13"/>
  <c r="K26" i="13" s="1"/>
  <c r="C26" i="13"/>
  <c r="J26" i="13" s="1"/>
  <c r="G25" i="13"/>
  <c r="N25" i="13" s="1"/>
  <c r="F25" i="13"/>
  <c r="M25" i="13" s="1"/>
  <c r="E25" i="13"/>
  <c r="L25" i="13" s="1"/>
  <c r="D25" i="13"/>
  <c r="C25" i="13"/>
  <c r="J25" i="13" s="1"/>
  <c r="G24" i="13"/>
  <c r="N24" i="13" s="1"/>
  <c r="F24" i="13"/>
  <c r="M24" i="13" s="1"/>
  <c r="E24" i="13"/>
  <c r="L24" i="13" s="1"/>
  <c r="D24" i="13"/>
  <c r="C24" i="13"/>
  <c r="J24" i="13" s="1"/>
  <c r="G23" i="13"/>
  <c r="N23" i="13" s="1"/>
  <c r="F23" i="13"/>
  <c r="M23" i="13" s="1"/>
  <c r="E23" i="13"/>
  <c r="L23" i="13" s="1"/>
  <c r="D23" i="13"/>
  <c r="K23" i="13" s="1"/>
  <c r="C23" i="13"/>
  <c r="J23" i="13" s="1"/>
  <c r="G22" i="13"/>
  <c r="N22" i="13" s="1"/>
  <c r="F22" i="13"/>
  <c r="M22" i="13" s="1"/>
  <c r="E22" i="13"/>
  <c r="L22" i="13" s="1"/>
  <c r="D22" i="13"/>
  <c r="K22" i="13" s="1"/>
  <c r="C22" i="13"/>
  <c r="J22" i="13" s="1"/>
  <c r="G21" i="13"/>
  <c r="N21" i="13" s="1"/>
  <c r="F21" i="13"/>
  <c r="M21" i="13" s="1"/>
  <c r="E21" i="13"/>
  <c r="L21" i="13" s="1"/>
  <c r="D21" i="13"/>
  <c r="C21" i="13"/>
  <c r="J21" i="13" s="1"/>
  <c r="G20" i="13"/>
  <c r="N20" i="13" s="1"/>
  <c r="F20" i="13"/>
  <c r="M20" i="13" s="1"/>
  <c r="E20" i="13"/>
  <c r="L20" i="13" s="1"/>
  <c r="D20" i="13"/>
  <c r="K20" i="13" s="1"/>
  <c r="C20" i="13"/>
  <c r="J20" i="13" s="1"/>
  <c r="G19" i="13"/>
  <c r="N19" i="13" s="1"/>
  <c r="F19" i="13"/>
  <c r="M19" i="13" s="1"/>
  <c r="E19" i="13"/>
  <c r="L19" i="13" s="1"/>
  <c r="D19" i="13"/>
  <c r="K19" i="13" s="1"/>
  <c r="C19" i="13"/>
  <c r="J19" i="13" s="1"/>
  <c r="G18" i="13"/>
  <c r="N18" i="13" s="1"/>
  <c r="F18" i="13"/>
  <c r="M18" i="13" s="1"/>
  <c r="E18" i="13"/>
  <c r="L18" i="13" s="1"/>
  <c r="D18" i="13"/>
  <c r="C18" i="13"/>
  <c r="J18" i="13" s="1"/>
  <c r="G17" i="13"/>
  <c r="N17" i="13" s="1"/>
  <c r="F17" i="13"/>
  <c r="M17" i="13" s="1"/>
  <c r="E17" i="13"/>
  <c r="L17" i="13" s="1"/>
  <c r="D17" i="13"/>
  <c r="C17" i="13"/>
  <c r="J17" i="13" s="1"/>
  <c r="G16" i="13"/>
  <c r="N16" i="13" s="1"/>
  <c r="F16" i="13"/>
  <c r="M16" i="13" s="1"/>
  <c r="E16" i="13"/>
  <c r="L16" i="13" s="1"/>
  <c r="D16" i="13"/>
  <c r="K16" i="13" s="1"/>
  <c r="C16" i="13"/>
  <c r="J16" i="13" s="1"/>
  <c r="G15" i="13"/>
  <c r="N15" i="13" s="1"/>
  <c r="F15" i="13"/>
  <c r="M15" i="13" s="1"/>
  <c r="E15" i="13"/>
  <c r="L15" i="13" s="1"/>
  <c r="D15" i="13"/>
  <c r="K15" i="13" s="1"/>
  <c r="C15" i="13"/>
  <c r="J15" i="13" s="1"/>
  <c r="G14" i="13"/>
  <c r="N14" i="13" s="1"/>
  <c r="F14" i="13"/>
  <c r="M14" i="13" s="1"/>
  <c r="E14" i="13"/>
  <c r="L14" i="13" s="1"/>
  <c r="D14" i="13"/>
  <c r="C14" i="13"/>
  <c r="J14" i="13" s="1"/>
  <c r="G13" i="13"/>
  <c r="N13" i="13" s="1"/>
  <c r="F13" i="13"/>
  <c r="M13" i="13" s="1"/>
  <c r="E13" i="13"/>
  <c r="L13" i="13" s="1"/>
  <c r="D13" i="13"/>
  <c r="C13" i="13"/>
  <c r="J13" i="13" s="1"/>
  <c r="G12" i="13"/>
  <c r="N12" i="13" s="1"/>
  <c r="F12" i="13"/>
  <c r="M12" i="13" s="1"/>
  <c r="E12" i="13"/>
  <c r="L12" i="13" s="1"/>
  <c r="D12" i="13"/>
  <c r="C12" i="13"/>
  <c r="J12" i="13" s="1"/>
  <c r="G11" i="13"/>
  <c r="N11" i="13" s="1"/>
  <c r="F11" i="13"/>
  <c r="M11" i="13" s="1"/>
  <c r="E11" i="13"/>
  <c r="L11" i="13" s="1"/>
  <c r="D11" i="13"/>
  <c r="K11" i="13" s="1"/>
  <c r="C11" i="13"/>
  <c r="J11" i="13" s="1"/>
  <c r="G10" i="13"/>
  <c r="N10" i="13" s="1"/>
  <c r="F10" i="13"/>
  <c r="M10" i="13" s="1"/>
  <c r="E10" i="13"/>
  <c r="L10" i="13" s="1"/>
  <c r="D10" i="13"/>
  <c r="K10" i="13" s="1"/>
  <c r="C10" i="13"/>
  <c r="J10" i="13" s="1"/>
  <c r="G9" i="13"/>
  <c r="N9" i="13" s="1"/>
  <c r="F9" i="13"/>
  <c r="M9" i="13" s="1"/>
  <c r="E9" i="13"/>
  <c r="L9" i="13" s="1"/>
  <c r="D9" i="13"/>
  <c r="K9" i="13" s="1"/>
  <c r="C9" i="13"/>
  <c r="J9" i="13" s="1"/>
  <c r="G8" i="13"/>
  <c r="N8" i="13" s="1"/>
  <c r="F8" i="13"/>
  <c r="M8" i="13" s="1"/>
  <c r="E8" i="13"/>
  <c r="L8" i="13" s="1"/>
  <c r="D8" i="13"/>
  <c r="C8" i="13"/>
  <c r="J8" i="13" s="1"/>
  <c r="G7" i="13"/>
  <c r="N7" i="13" s="1"/>
  <c r="F7" i="13"/>
  <c r="M7" i="13" s="1"/>
  <c r="E7" i="13"/>
  <c r="L7" i="13" s="1"/>
  <c r="D7" i="13"/>
  <c r="C7" i="13"/>
  <c r="J7" i="13" s="1"/>
  <c r="G6" i="13"/>
  <c r="N6" i="13" s="1"/>
  <c r="F6" i="13"/>
  <c r="M6" i="13" s="1"/>
  <c r="E6" i="13"/>
  <c r="L6" i="13" s="1"/>
  <c r="D6" i="13"/>
  <c r="K6" i="13" s="1"/>
  <c r="C6" i="13"/>
  <c r="J6" i="13" s="1"/>
  <c r="G5" i="13"/>
  <c r="F5" i="13"/>
  <c r="E5" i="13"/>
  <c r="L5" i="13" s="1"/>
  <c r="D5" i="13"/>
  <c r="K5" i="13" s="1"/>
  <c r="C5" i="13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O36" i="13" l="1"/>
  <c r="O59" i="13"/>
  <c r="O9" i="13"/>
  <c r="O30" i="13"/>
  <c r="O62" i="13"/>
  <c r="H8" i="13"/>
  <c r="H42" i="13"/>
  <c r="H13" i="13"/>
  <c r="K13" i="13"/>
  <c r="O13" i="13" s="1"/>
  <c r="H17" i="13"/>
  <c r="K17" i="13"/>
  <c r="O17" i="13" s="1"/>
  <c r="H54" i="13"/>
  <c r="K54" i="13"/>
  <c r="O54" i="13" s="1"/>
  <c r="K8" i="13"/>
  <c r="O8" i="13" s="1"/>
  <c r="H12" i="13"/>
  <c r="K12" i="13"/>
  <c r="O12" i="13" s="1"/>
  <c r="O29" i="13"/>
  <c r="O32" i="13"/>
  <c r="C64" i="13"/>
  <c r="G64" i="13"/>
  <c r="N5" i="13"/>
  <c r="N64" i="13" s="1"/>
  <c r="O11" i="13"/>
  <c r="O15" i="13"/>
  <c r="O19" i="13"/>
  <c r="O28" i="13"/>
  <c r="H38" i="13"/>
  <c r="K38" i="13"/>
  <c r="O38" i="13" s="1"/>
  <c r="K42" i="13"/>
  <c r="O42" i="13" s="1"/>
  <c r="H5" i="13"/>
  <c r="J5" i="13"/>
  <c r="J64" i="13" s="1"/>
  <c r="H9" i="13"/>
  <c r="H14" i="13"/>
  <c r="K14" i="13"/>
  <c r="O14" i="13" s="1"/>
  <c r="H18" i="13"/>
  <c r="K18" i="13"/>
  <c r="O18" i="13" s="1"/>
  <c r="O52" i="13"/>
  <c r="H21" i="13"/>
  <c r="O23" i="13"/>
  <c r="H24" i="13"/>
  <c r="H25" i="13"/>
  <c r="H34" i="13"/>
  <c r="H50" i="13"/>
  <c r="K21" i="13"/>
  <c r="O21" i="13" s="1"/>
  <c r="K24" i="13"/>
  <c r="O24" i="13" s="1"/>
  <c r="K25" i="13"/>
  <c r="O25" i="13" s="1"/>
  <c r="O27" i="13"/>
  <c r="H28" i="13"/>
  <c r="H29" i="13"/>
  <c r="H30" i="13"/>
  <c r="K34" i="13"/>
  <c r="O34" i="13" s="1"/>
  <c r="H46" i="13"/>
  <c r="K50" i="13"/>
  <c r="O50" i="13" s="1"/>
  <c r="H19" i="13"/>
  <c r="O45" i="13"/>
  <c r="H15" i="13"/>
  <c r="H31" i="13"/>
  <c r="O41" i="13"/>
  <c r="O48" i="13"/>
  <c r="H60" i="13"/>
  <c r="H10" i="13"/>
  <c r="O10" i="13"/>
  <c r="H11" i="13"/>
  <c r="H20" i="13"/>
  <c r="O20" i="13"/>
  <c r="H26" i="13"/>
  <c r="O26" i="13"/>
  <c r="H27" i="13"/>
  <c r="K35" i="13"/>
  <c r="H35" i="13"/>
  <c r="O37" i="13"/>
  <c r="O44" i="13"/>
  <c r="O53" i="13"/>
  <c r="L64" i="13"/>
  <c r="H6" i="13"/>
  <c r="O6" i="13"/>
  <c r="K7" i="13"/>
  <c r="O7" i="13" s="1"/>
  <c r="D64" i="13"/>
  <c r="H7" i="13"/>
  <c r="H16" i="13"/>
  <c r="O16" i="13"/>
  <c r="H22" i="13"/>
  <c r="O22" i="13"/>
  <c r="H23" i="13"/>
  <c r="O33" i="13"/>
  <c r="O40" i="13"/>
  <c r="O46" i="13"/>
  <c r="O49" i="13"/>
  <c r="H39" i="13"/>
  <c r="H43" i="13"/>
  <c r="H47" i="13"/>
  <c r="H51" i="13"/>
  <c r="H55" i="13"/>
  <c r="H63" i="13"/>
  <c r="O31" i="13"/>
  <c r="H32" i="13"/>
  <c r="O35" i="13"/>
  <c r="H36" i="13"/>
  <c r="O39" i="13"/>
  <c r="H40" i="13"/>
  <c r="O43" i="13"/>
  <c r="H44" i="13"/>
  <c r="O47" i="13"/>
  <c r="H48" i="13"/>
  <c r="O51" i="13"/>
  <c r="H52" i="13"/>
  <c r="O55" i="13"/>
  <c r="H56" i="13"/>
  <c r="O63" i="13"/>
  <c r="E64" i="13"/>
  <c r="F64" i="13"/>
  <c r="M5" i="13"/>
  <c r="H33" i="13"/>
  <c r="H37" i="13"/>
  <c r="H41" i="13"/>
  <c r="H45" i="13"/>
  <c r="H49" i="13"/>
  <c r="H53" i="13"/>
  <c r="O58" i="13"/>
  <c r="H59" i="13"/>
  <c r="O56" i="13"/>
  <c r="H57" i="13"/>
  <c r="O60" i="13"/>
  <c r="H61" i="13"/>
  <c r="O57" i="13"/>
  <c r="H58" i="13"/>
  <c r="O61" i="13"/>
  <c r="H62" i="13"/>
  <c r="K64" i="13" l="1"/>
  <c r="H64" i="13"/>
  <c r="M64" i="13"/>
  <c r="O5" i="13"/>
  <c r="O64" i="13" s="1"/>
  <c r="E64" i="11"/>
  <c r="G64" i="11" s="1"/>
  <c r="D63" i="11"/>
  <c r="C63" i="11"/>
  <c r="D62" i="11"/>
  <c r="C62" i="11"/>
  <c r="D61" i="11"/>
  <c r="C61" i="11"/>
  <c r="D60" i="11"/>
  <c r="C60" i="11"/>
  <c r="D59" i="11"/>
  <c r="C59" i="11"/>
  <c r="D58" i="11"/>
  <c r="C58" i="11"/>
  <c r="D57" i="11"/>
  <c r="C57" i="11"/>
  <c r="D56" i="11"/>
  <c r="C56" i="11"/>
  <c r="D55" i="11"/>
  <c r="C55" i="11"/>
  <c r="D54" i="11"/>
  <c r="C54" i="11"/>
  <c r="D53" i="11"/>
  <c r="C53" i="11"/>
  <c r="D52" i="11"/>
  <c r="C52" i="11"/>
  <c r="D51" i="11"/>
  <c r="C51" i="11"/>
  <c r="D50" i="11"/>
  <c r="C50" i="11"/>
  <c r="D49" i="11"/>
  <c r="C49" i="11"/>
  <c r="D48" i="11"/>
  <c r="C48" i="11"/>
  <c r="D47" i="11"/>
  <c r="C47" i="11"/>
  <c r="D46" i="11"/>
  <c r="C46" i="11"/>
  <c r="D45" i="11"/>
  <c r="C45" i="11"/>
  <c r="D44" i="11"/>
  <c r="C44" i="11"/>
  <c r="D43" i="11"/>
  <c r="C43" i="11"/>
  <c r="D42" i="11"/>
  <c r="C42" i="11"/>
  <c r="D41" i="11"/>
  <c r="C41" i="11"/>
  <c r="D40" i="11"/>
  <c r="C40" i="11"/>
  <c r="D39" i="11"/>
  <c r="C39" i="11"/>
  <c r="D38" i="11"/>
  <c r="C38" i="11"/>
  <c r="D37" i="11"/>
  <c r="C37" i="11"/>
  <c r="D36" i="11"/>
  <c r="C36" i="11"/>
  <c r="D35" i="11"/>
  <c r="C35" i="11"/>
  <c r="D34" i="11"/>
  <c r="C34" i="11"/>
  <c r="D33" i="11"/>
  <c r="C33" i="11"/>
  <c r="D32" i="11"/>
  <c r="C32" i="11"/>
  <c r="D31" i="11"/>
  <c r="C31" i="11"/>
  <c r="D30" i="11"/>
  <c r="C30" i="11"/>
  <c r="D29" i="11"/>
  <c r="C29" i="11"/>
  <c r="D28" i="11"/>
  <c r="C28" i="11"/>
  <c r="D27" i="11"/>
  <c r="C27" i="11"/>
  <c r="D26" i="11"/>
  <c r="C26" i="11"/>
  <c r="D25" i="11"/>
  <c r="C25" i="11"/>
  <c r="D24" i="11"/>
  <c r="C24" i="11"/>
  <c r="D23" i="11"/>
  <c r="C23" i="11"/>
  <c r="D22" i="11"/>
  <c r="C22" i="11"/>
  <c r="D21" i="11"/>
  <c r="C21" i="11"/>
  <c r="D20" i="11"/>
  <c r="C20" i="11"/>
  <c r="D19" i="11"/>
  <c r="C19" i="11"/>
  <c r="D18" i="11"/>
  <c r="C18" i="11"/>
  <c r="D17" i="11"/>
  <c r="C17" i="11"/>
  <c r="D16" i="11"/>
  <c r="C16" i="11"/>
  <c r="D15" i="11"/>
  <c r="C15" i="11"/>
  <c r="D14" i="11"/>
  <c r="C14" i="11"/>
  <c r="D13" i="11"/>
  <c r="C13" i="11"/>
  <c r="D12" i="11"/>
  <c r="C12" i="11"/>
  <c r="D11" i="11"/>
  <c r="C11" i="11"/>
  <c r="D10" i="11"/>
  <c r="C10" i="11"/>
  <c r="D9" i="11"/>
  <c r="C9" i="11"/>
  <c r="D8" i="11"/>
  <c r="C8" i="11"/>
  <c r="D7" i="11"/>
  <c r="C7" i="11"/>
  <c r="D6" i="11"/>
  <c r="C6" i="11"/>
  <c r="D5" i="11"/>
  <c r="C5" i="11"/>
  <c r="I64" i="13" l="1"/>
  <c r="E22" i="11"/>
  <c r="G22" i="11" s="1"/>
  <c r="E26" i="11"/>
  <c r="G26" i="11" s="1"/>
  <c r="E30" i="11"/>
  <c r="G30" i="11" s="1"/>
  <c r="E34" i="11"/>
  <c r="G34" i="11" s="1"/>
  <c r="E42" i="11"/>
  <c r="G42" i="11" s="1"/>
  <c r="E46" i="11"/>
  <c r="G46" i="11" s="1"/>
  <c r="E54" i="11"/>
  <c r="G54" i="11" s="1"/>
  <c r="E58" i="11"/>
  <c r="G58" i="11" s="1"/>
  <c r="E62" i="11"/>
  <c r="G62" i="11" s="1"/>
  <c r="E7" i="11"/>
  <c r="F7" i="11" s="1"/>
  <c r="E19" i="11"/>
  <c r="F19" i="11" s="1"/>
  <c r="E35" i="11"/>
  <c r="F35" i="11" s="1"/>
  <c r="E37" i="11"/>
  <c r="G37" i="11" s="1"/>
  <c r="E41" i="11"/>
  <c r="F41" i="11" s="1"/>
  <c r="E57" i="11"/>
  <c r="G57" i="11" s="1"/>
  <c r="E61" i="11"/>
  <c r="G61" i="11" s="1"/>
  <c r="E10" i="11"/>
  <c r="G10" i="11" s="1"/>
  <c r="E38" i="11"/>
  <c r="G38" i="11" s="1"/>
  <c r="F64" i="11"/>
  <c r="E18" i="11"/>
  <c r="G18" i="11" s="1"/>
  <c r="E27" i="11"/>
  <c r="F27" i="11" s="1"/>
  <c r="G41" i="11"/>
  <c r="E51" i="11"/>
  <c r="F51" i="11" s="1"/>
  <c r="E59" i="11"/>
  <c r="F59" i="11" s="1"/>
  <c r="E25" i="11"/>
  <c r="G25" i="11" s="1"/>
  <c r="E29" i="11"/>
  <c r="G29" i="11" s="1"/>
  <c r="E50" i="11"/>
  <c r="G50" i="11" s="1"/>
  <c r="E8" i="11"/>
  <c r="G8" i="11" s="1"/>
  <c r="E14" i="11"/>
  <c r="G14" i="11" s="1"/>
  <c r="E33" i="11"/>
  <c r="G33" i="11" s="1"/>
  <c r="E43" i="11"/>
  <c r="F43" i="11" s="1"/>
  <c r="E45" i="11"/>
  <c r="G45" i="11" s="1"/>
  <c r="E6" i="11"/>
  <c r="G6" i="11" s="1"/>
  <c r="E9" i="11"/>
  <c r="F9" i="11" s="1"/>
  <c r="E17" i="11"/>
  <c r="F17" i="11" s="1"/>
  <c r="E21" i="11"/>
  <c r="G21" i="11" s="1"/>
  <c r="E49" i="11"/>
  <c r="F49" i="11" s="1"/>
  <c r="E53" i="11"/>
  <c r="G53" i="11" s="1"/>
  <c r="C65" i="11"/>
  <c r="E5" i="11"/>
  <c r="E11" i="11"/>
  <c r="F11" i="11" s="1"/>
  <c r="E12" i="11"/>
  <c r="G12" i="11" s="1"/>
  <c r="E20" i="11"/>
  <c r="F20" i="11" s="1"/>
  <c r="E28" i="11"/>
  <c r="G28" i="11" s="1"/>
  <c r="E36" i="11"/>
  <c r="G36" i="11" s="1"/>
  <c r="F42" i="11"/>
  <c r="E44" i="11"/>
  <c r="G44" i="11" s="1"/>
  <c r="E52" i="11"/>
  <c r="G52" i="11" s="1"/>
  <c r="E60" i="11"/>
  <c r="F60" i="11" s="1"/>
  <c r="D65" i="11"/>
  <c r="E15" i="11"/>
  <c r="F15" i="11" s="1"/>
  <c r="E23" i="11"/>
  <c r="F23" i="11" s="1"/>
  <c r="E31" i="11"/>
  <c r="F31" i="11" s="1"/>
  <c r="E39" i="11"/>
  <c r="F39" i="11" s="1"/>
  <c r="E47" i="11"/>
  <c r="F47" i="11" s="1"/>
  <c r="E55" i="11"/>
  <c r="F55" i="11" s="1"/>
  <c r="E63" i="11"/>
  <c r="F63" i="11" s="1"/>
  <c r="E13" i="11"/>
  <c r="F13" i="11" s="1"/>
  <c r="E16" i="11"/>
  <c r="F16" i="11" s="1"/>
  <c r="E24" i="11"/>
  <c r="G24" i="11" s="1"/>
  <c r="G27" i="11"/>
  <c r="F30" i="11"/>
  <c r="E32" i="11"/>
  <c r="G32" i="11" s="1"/>
  <c r="E40" i="11"/>
  <c r="F40" i="11" s="1"/>
  <c r="G43" i="11"/>
  <c r="E48" i="11"/>
  <c r="F48" i="11" s="1"/>
  <c r="F54" i="11"/>
  <c r="E56" i="11"/>
  <c r="F56" i="11" s="1"/>
  <c r="F53" i="11" l="1"/>
  <c r="F58" i="11"/>
  <c r="G7" i="11"/>
  <c r="F29" i="11"/>
  <c r="F26" i="11"/>
  <c r="F22" i="11"/>
  <c r="F62" i="11"/>
  <c r="F46" i="11"/>
  <c r="F37" i="11"/>
  <c r="F34" i="11"/>
  <c r="F10" i="11"/>
  <c r="G19" i="11"/>
  <c r="F57" i="11"/>
  <c r="F50" i="11"/>
  <c r="G51" i="11"/>
  <c r="F61" i="11"/>
  <c r="G35" i="11"/>
  <c r="F21" i="11"/>
  <c r="G17" i="11"/>
  <c r="G23" i="11"/>
  <c r="G59" i="11"/>
  <c r="F38" i="11"/>
  <c r="F18" i="11"/>
  <c r="F33" i="11"/>
  <c r="F6" i="11"/>
  <c r="F14" i="11"/>
  <c r="G56" i="11"/>
  <c r="F25" i="11"/>
  <c r="F8" i="11"/>
  <c r="G39" i="11"/>
  <c r="G48" i="11"/>
  <c r="F45" i="11"/>
  <c r="G40" i="11"/>
  <c r="G9" i="11"/>
  <c r="F12" i="11"/>
  <c r="G55" i="11"/>
  <c r="G60" i="11"/>
  <c r="G49" i="11"/>
  <c r="G63" i="11"/>
  <c r="G47" i="11"/>
  <c r="G31" i="11"/>
  <c r="G15" i="11"/>
  <c r="E65" i="11"/>
  <c r="F65" i="11" s="1"/>
  <c r="G5" i="11"/>
  <c r="G13" i="11"/>
  <c r="G20" i="11"/>
  <c r="F52" i="11"/>
  <c r="F44" i="11"/>
  <c r="F36" i="11"/>
  <c r="F28" i="11"/>
  <c r="G11" i="11"/>
  <c r="G16" i="11"/>
  <c r="F32" i="11"/>
  <c r="F24" i="11"/>
  <c r="F5" i="11"/>
  <c r="G65" i="11" l="1"/>
</calcChain>
</file>

<file path=xl/sharedStrings.xml><?xml version="1.0" encoding="utf-8"?>
<sst xmlns="http://schemas.openxmlformats.org/spreadsheetml/2006/main" count="2718" uniqueCount="222">
  <si>
    <t>Расчет лимитов подушевого финансирования амбулаторно-поликлинической помощи на Март 2017 года</t>
  </si>
  <si>
    <t xml:space="preserve">МО </t>
  </si>
  <si>
    <t>СМО</t>
  </si>
  <si>
    <t>СОГАЗ-МС</t>
  </si>
  <si>
    <t>РОСНО-МС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</si>
  <si>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</si>
  <si>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</si>
  <si>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</si>
  <si>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</si>
  <si>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</si>
  <si>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</si>
  <si>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</si>
  <si>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</si>
  <si>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</si>
  <si>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</si>
  <si>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</si>
  <si>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</si>
  <si>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</si>
  <si>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</si>
  <si>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</si>
  <si>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</si>
  <si>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</si>
  <si>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</si>
  <si>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</si>
  <si>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</si>
  <si>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</si>
  <si>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</si>
  <si>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</si>
  <si>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</si>
  <si>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</si>
  <si>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</si>
  <si>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</si>
  <si>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</si>
  <si>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</si>
  <si>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</si>
  <si>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</si>
  <si>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</si>
  <si>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</si>
  <si>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</si>
  <si>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</si>
  <si>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</si>
  <si>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</si>
  <si>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</si>
  <si>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</si>
  <si>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</si>
  <si>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</si>
  <si>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</si>
  <si>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</si>
  <si>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</si>
  <si>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</si>
  <si>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</si>
  <si>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</si>
  <si>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</si>
  <si>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</si>
  <si>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</si>
  <si>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</si>
  <si>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</si>
  <si>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</si>
  <si>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</si>
  <si>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</si>
  <si>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</si>
  <si>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</si>
  <si>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</si>
  <si>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</si>
  <si>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</si>
  <si>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</si>
  <si>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</si>
  <si>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</si>
  <si>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</si>
  <si>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</si>
  <si>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</si>
  <si>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</si>
  <si>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</si>
  <si>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</si>
  <si>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</si>
  <si>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</si>
  <si>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</si>
  <si>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</si>
  <si>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</si>
  <si>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Итого по области</t>
  </si>
  <si>
    <t xml:space="preserve">Лимит ПФ по СМО </t>
  </si>
  <si>
    <t>Численность прикрепленного на 1 число месяца по СМО →
и по ПВГ ↓</t>
  </si>
  <si>
    <t>Оценка объёма амбулаторно-поликлинических посещений на одного прикреплённого к медицинской организации.*</t>
  </si>
  <si>
    <t xml:space="preserve">
* при нормативе на год - 5,559 посещений на 1 жителя (взрослые), целевой показатель за 2 мес. 2017 года составляет - 0,9265 посещений на 1 жителя (взрослые) 11,887 посещений на 1 жителя (дети), целевой показатель за 2  мес. составляет - 1,9812 посещений на 1 жителя (взрослые).
** результат со значением "1" отражает наличие случаев АПП в отношении умерших граждан.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</si>
  <si>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</si>
  <si>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</si>
  <si>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</si>
  <si>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</si>
  <si>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</si>
  <si>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</si>
  <si>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</si>
  <si>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</si>
  <si>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</si>
  <si>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</si>
  <si>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</si>
  <si>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</si>
  <si>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СОРОЧИНСКАЯ РБ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</si>
  <si>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</si>
  <si>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</si>
  <si>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2017 году на взрослых составляет 0,269 (или 26,9%), на детей составляет 0,413 (или 41,3%).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</si>
  <si>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</si>
  <si>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</si>
  <si>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</si>
  <si>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населения*.</t>
  </si>
  <si>
    <t>* целевой показатель охвата за 2 мес. 2017 года составляет - 15,26%.
** результат со значением "1" отражает наличие случаев АПП в отношении умерших граждан.</t>
  </si>
  <si>
    <t>Кол-во прошедших дипансеризацию (прикреплённых к МО на соответствующую дату)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</si>
  <si>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</si>
  <si>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</si>
  <si>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</si>
  <si>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Оценка охвата  профилактическими осмотрами несовершеннолетних.*</t>
  </si>
  <si>
    <t xml:space="preserve">* целевой показатель охвата за 2 мес. 2017 года составляет - 11,81%.
** результат со значением "1" отражает наличие случаев АПП в отношении умерших граждан.
</t>
  </si>
  <si>
    <t xml:space="preserve">Кол-во случаев осмотра детей ПЕРВОГО года жизни </t>
  </si>
  <si>
    <t xml:space="preserve">Кол-во случаев осмотра детей ВТОРОГО года жизни (старше 1 года до полных 2-х лет включительно)  </t>
  </si>
  <si>
    <t xml:space="preserve">Кол-во случаев осмотра детей ТРЕТЬЕГО года жизни (старше 2-х лет до полных 3-х лет включительно)  </t>
  </si>
  <si>
    <t xml:space="preserve">Количенство случаев осмотров детей по целям "3.4.1", "3.4.2", "3.4.3", "4.1" в возрасте от 0 до 3-х лет (включительно)  </t>
  </si>
  <si>
    <t>Кол-во случаев осмотра детей старше 3-х лет до 17 лет включительно</t>
  </si>
  <si>
    <t>Кол-во осмотренных детей
ВСЕГО</t>
  </si>
  <si>
    <t>Число лиц, подлежащих профилактическим и периодическим осмотрам</t>
  </si>
  <si>
    <t>% охвата осмотрами несовршеннолетних, как отношение осмотренных детей к количеству подлежащих осмотрам</t>
  </si>
  <si>
    <t>Баллы, согласно алгоритма оценки охвата осмотрами несовершеннолетних</t>
  </si>
  <si>
    <t>Частота вызовов скорой помощи ПН*</t>
  </si>
  <si>
    <t>* при нормативе на год - 0,304 посещений на 1 жителя (взрослые), целевой показатель за 2 мес. 2017 года составляет - 0,0507 посещений на 1 жителя (взрослые); при нормативе  на год - 0,286 посещений на 1 жителя (дети) целевой показатель за 2 мес. 2017 года составляет - 0,0478 посещений на 1 жителя (дети)
** результат со значением "1" отражает наличие случаев АПП в отношении умерших граждан.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</si>
  <si>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</si>
  <si>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</si>
  <si>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 оценки уровня госпитализации</t>
  </si>
  <si>
    <t>ИТОГОВЫЙ балл по показателю</t>
  </si>
  <si>
    <t>ИТОГО</t>
  </si>
  <si>
    <t>Уровень госпитализации ПН в стационар от общей численности ПН*</t>
  </si>
  <si>
    <t>* при нормативе на год - 0,149 госпитализаций на 1 жителя (взрослые), целевой показатель за 2 мес. 2017 года составляет - 0,0248 госпитализаций на 1 жителя (взрослые); при нормативе  на год - 0,158 госпитализаций на 1 жителя (дети) целевой показатель за 2 мес. 2017 года составляет - 0,0263 госпитализаций на 1 жителя (дети)
** результат со значением "1" отражает наличие случаев АПП в отношении умерших граждан.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</si>
  <si>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</si>
  <si>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</si>
  <si>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</si>
  <si>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Доля экстренных госпитализаций  в общем объеме  госпитализаций ПН*</t>
  </si>
  <si>
    <t>* За норматив принимается значение "лучшего",наименьшего результата в расчетном периоде
** результат со значением "1" отражает наличие случаев АПП в отношении умерших граждан.</t>
  </si>
  <si>
    <t>Кол-во случаев  экстренных госпитализаций ПН</t>
  </si>
  <si>
    <t>Кол-во случаев госпитализаций ПН</t>
  </si>
  <si>
    <t>Расчётный показатель, как отношение общего количества случаев экстренных госпитализаций ПН к общему количеству случаев госпитализаций</t>
  </si>
  <si>
    <t>Баллы, согласно алгоритма оценки доли экстренных госпитализацтй в общем объеме ПН</t>
  </si>
  <si>
    <t>Охват амбулаторной помощью ПН, ранее  госпитализированного с диагнозом инфарк/инсульт( в течение одного месяца после выписки из стационаров)*</t>
  </si>
  <si>
    <t>* За норматив принимается значение "лучшего",наибольшего результата в расчетном периоде
** результат со значением "1" отражает наличие случаев АПП в отношении умерших граждан.</t>
  </si>
  <si>
    <t>Количество случаев АПП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</si>
  <si>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</si>
  <si>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количества случаев АПП в  течение месяца после инфаркта/инсульта к общему количеству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</si>
  <si>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</si>
  <si>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</si>
  <si>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</si>
  <si>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</si>
  <si>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</si>
  <si>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</si>
  <si>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</si>
  <si>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 xml:space="preserve">Расчёт общего количества баллов по всем целевым показателям и % премиальной части.
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</si>
  <si>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</si>
  <si>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</si>
  <si>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населения</t>
  </si>
  <si>
    <t>Оценка охвата  профилактическими осмотрами несовершеннолетних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</si>
  <si>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</si>
  <si>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</si>
  <si>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</si>
  <si>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</si>
  <si>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</si>
  <si>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</si>
  <si>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</si>
  <si>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</si>
  <si>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</si>
  <si>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</si>
  <si>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</si>
  <si>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>Расчет премиальных сумм по итогам работы амбулаторной службы медицинских организаций – балансодержателей за январь - февраль 2017 года в разрезе страховых медицинских организаций</t>
  </si>
  <si>
    <t>Наименование МО</t>
  </si>
  <si>
    <t>% премиальной суммы, подлежащий перечислению в МО в соответствии с утвержденным расчетом результатов оценки</t>
  </si>
  <si>
    <t>Оренбургский филиал ОАО "Страховая компания "Согаз-мед"</t>
  </si>
  <si>
    <t xml:space="preserve">Филиал "Оренбург-Росно-МС" ОАО Страховая компания "Росно-МС" </t>
  </si>
  <si>
    <t>Ф-л ООО "РГС-МЕДИЦИНА" В Оренбургской области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</si>
  <si>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</si>
  <si>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</si>
  <si>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>БУГУРУСЛАН ГБ</t>
  </si>
  <si>
    <t>Наименование медицинской организации</t>
  </si>
  <si>
    <t>Вид МП</t>
  </si>
  <si>
    <t>Утверждено на 2017 год</t>
  </si>
  <si>
    <t>Корректировка</t>
  </si>
  <si>
    <t>Утвердить с учетом корректировки</t>
  </si>
  <si>
    <t>ЗС</t>
  </si>
  <si>
    <t>руб.</t>
  </si>
  <si>
    <t>ГБУЗ "Оренбургская областная клиническая больница"</t>
  </si>
  <si>
    <t>Круглосуточный стационар МРФ</t>
  </si>
  <si>
    <t>ГАУЗ "Оренбургская областная клиническая больница № 2"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</si>
  <si>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</si>
  <si>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2 мес. 2017 года составляет - 0,0855 посещений на 1 жителя (взрослые); при нормативе  на год - 0,7319 посещений на 1 жителя (дети) целевой показатель за 2 мес. 2017 года составляет - 0,1220 посещений на 1 жителя (дети)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</si>
  <si>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</si>
  <si>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ОРЕНБУРГ ГБОУ ВПО ОРГМУ МИНЗДРАВА</t>
  </si>
  <si>
    <t>ГБУЗ «Городской клинический перинатальный центр» города Оренбурга</t>
  </si>
  <si>
    <t>Круглосуточный стационар МУН</t>
  </si>
  <si>
    <t>ГБУЗ «Городская клиническая больница № 2» города Оренбурга</t>
  </si>
  <si>
    <t>Приложение 1.1 к протоколу заседания Комиссии по разработке ТП ОМС №7 от 03.04.2017 г.</t>
  </si>
  <si>
    <t>Приложение 1.2 к протоколу заседания Комиссии по разработке ТП ОМС №7 от 03.04.2017 г.</t>
  </si>
  <si>
    <t>Приложение 1.3 к протоколу заседания Комиссии по разработке ТП ОМС №7 от 03.04.2017 г.</t>
  </si>
  <si>
    <t>Приложение 1.4 к протоколу заседания Комиссии по разработке ТП ОМС №7 от 03.04.2017 г.</t>
  </si>
  <si>
    <t>Приложение 1.5 к протоколу заседания Комиссии по разработке ТП ОМС №7 от 03.04.2017 г.</t>
  </si>
  <si>
    <t>Приложение 1.6 к протоколу заседания Комиссии по разработке ТП ОМС №7 от 03.04.2017 г.</t>
  </si>
  <si>
    <t>Приложение 1.7 к протоколу заседания Комиссии по разработке ТП ОМС №7 от 03.04.2017 г.</t>
  </si>
  <si>
    <t>Приложение 1.8 к протоколу заседания Комиссии по разработке ТП ОМС №7 от 03.04.2017 г.</t>
  </si>
  <si>
    <t>Приложение 1.9 к протоколу заседания Комиссии по разработке ТП ОМС №7 от 03.04.2017 г.</t>
  </si>
  <si>
    <t>Приложение 1.10 к протоколу заседания Комиссии по разработке ТП ОМС №7 от 03.04.2017 г.</t>
  </si>
  <si>
    <t>Приложение 1.11 к протоколу заседания Комиссии по разработке ТП ОМС №7 от 03.04.2017 г.</t>
  </si>
  <si>
    <t>Приложение 1.12 к протоколу заседания Комиссии по разработке ТП ОМС №7 от 03.04.2017 г.</t>
  </si>
  <si>
    <t>Приложение 2 к протоколу заседания Комиссии по разработке ТП ОМС №7 от 03.04.2017 г.</t>
  </si>
  <si>
    <t>Приложение 3 к протоколу заседания Комиссии по разработке ТП ОМС №7 от 03.04.2017 г.</t>
  </si>
  <si>
    <t xml:space="preserve">Корректировка объемов предоставления стационарной медицинской помощи по разделу (круглосуточный стационар-МРФ) на 2017 год между медицинскими организациями Оренбургской области на основании распоряжений министерства здравоохранения Оренбургской области от 15.03.2017 № 537, от 06.03.2017 № 488 и 489. </t>
  </si>
  <si>
    <t>лимит</t>
  </si>
  <si>
    <t>ИНГОССТРАХ-М</t>
  </si>
  <si>
    <t>СОГАЗ-МЕД</t>
  </si>
  <si>
    <t>Приложение 3.1 к протоколу заседания Комиссии по разработке ТП ОМС №7 от 03.04.2017 г.</t>
  </si>
  <si>
    <t>СТАЦИОНАР (МУН)</t>
  </si>
  <si>
    <t>1 квартал 2017 г.</t>
  </si>
  <si>
    <t>2 квартал 2017 г.</t>
  </si>
  <si>
    <t>3 квартал 2017 г.</t>
  </si>
  <si>
    <t>4 квартал 2017 г.</t>
  </si>
  <si>
    <t>СТАЦИОНАР (МРФ)</t>
  </si>
  <si>
    <t>ОПМП на 2017 год с учетом корректировки</t>
  </si>
  <si>
    <t>СПРАВОЧНО
переходящий на август 2016г.  остаток</t>
  </si>
  <si>
    <t>Оренбургский филиал АО "Страховая компания "Согаз-мед"</t>
  </si>
  <si>
    <t xml:space="preserve">Итого премиальный фонд к распределению 
по итогам работы за январь - февраль 2017г., рублей </t>
  </si>
  <si>
    <t xml:space="preserve">Итого сумма премии к выплате
по итогам работы за январь - февраль 2017г.,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</si>
</sst>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3" fillId="0" borderId="0"/>
    <xf numFmtId="43" fontId="20" fillId="0" borderId="0" applyFont="0" applyFill="0" applyBorder="0" applyAlignment="0" applyProtection="0"/>
    <xf numFmtId="0" fontId="8" fillId="0" borderId="0"/>
    <xf numFmtId="0" fontId="3" fillId="0" borderId="0"/>
    <xf numFmtId="0" fontId="30" fillId="0" borderId="0"/>
    <xf numFmtId="0" fontId="2" fillId="0" borderId="0"/>
  </cellStyleXfs>
  <cellXfs count="282">
    <xf numFmtId="0" fontId="0" fillId="0" borderId="0" xfId="0"/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 vertical="center"/>
    </xf>
    <xf numFmtId="1" fontId="0" fillId="0" borderId="1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textRotation="90"/>
    </xf>
    <xf numFmtId="3" fontId="0" fillId="2" borderId="1" xfId="0" applyNumberFormat="1" applyFont="1" applyFill="1" applyBorder="1" applyAlignment="1">
      <alignment horizontal="right" vertical="center"/>
    </xf>
    <xf numFmtId="1" fontId="0" fillId="2" borderId="1" xfId="0" applyNumberFormat="1" applyFont="1" applyFill="1" applyBorder="1" applyAlignment="1">
      <alignment horizontal="right" vertical="center"/>
    </xf>
    <xf numFmtId="3" fontId="0" fillId="3" borderId="1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1" xfId="2" applyNumberFormat="1" applyFont="1" applyBorder="1" applyAlignment="1">
      <alignment horizontal="left" wrapText="1"/>
    </xf>
    <xf numFmtId="0" fontId="9" fillId="0" borderId="1" xfId="2" applyNumberFormat="1" applyFont="1" applyBorder="1" applyAlignment="1">
      <alignment wrapText="1"/>
    </xf>
    <xf numFmtId="3" fontId="3" fillId="0" borderId="1" xfId="0" applyNumberFormat="1" applyFont="1" applyBorder="1"/>
    <xf numFmtId="3" fontId="9" fillId="5" borderId="1" xfId="3" applyNumberFormat="1" applyFont="1" applyFill="1" applyBorder="1" applyAlignment="1">
      <alignment horizontal="right"/>
    </xf>
    <xf numFmtId="164" fontId="3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0" fontId="9" fillId="0" borderId="5" xfId="2" applyNumberFormat="1" applyFont="1" applyBorder="1" applyAlignment="1">
      <alignment horizontal="left" wrapText="1"/>
    </xf>
    <xf numFmtId="0" fontId="9" fillId="0" borderId="5" xfId="2" applyNumberFormat="1" applyFont="1" applyBorder="1" applyAlignment="1">
      <alignment wrapText="1"/>
    </xf>
    <xf numFmtId="1" fontId="7" fillId="0" borderId="4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right" wrapText="1"/>
    </xf>
    <xf numFmtId="2" fontId="3" fillId="0" borderId="1" xfId="0" applyNumberFormat="1" applyFont="1" applyBorder="1"/>
    <xf numFmtId="0" fontId="3" fillId="0" borderId="5" xfId="0" applyFont="1" applyBorder="1" applyAlignment="1"/>
    <xf numFmtId="0" fontId="3" fillId="0" borderId="1" xfId="0" applyFont="1" applyBorder="1" applyAlignment="1">
      <alignment horizontal="right"/>
    </xf>
    <xf numFmtId="1" fontId="7" fillId="0" borderId="4" xfId="0" applyNumberFormat="1" applyFont="1" applyBorder="1" applyAlignment="1">
      <alignment horizontal="right"/>
    </xf>
    <xf numFmtId="0" fontId="3" fillId="0" borderId="4" xfId="0" applyFont="1" applyBorder="1"/>
    <xf numFmtId="0" fontId="3" fillId="0" borderId="0" xfId="0" applyFont="1"/>
    <xf numFmtId="3" fontId="0" fillId="0" borderId="0" xfId="0" applyNumberFormat="1"/>
    <xf numFmtId="1" fontId="3" fillId="0" borderId="0" xfId="0" applyNumberFormat="1" applyFont="1" applyAlignment="1">
      <alignment horizontal="center"/>
    </xf>
    <xf numFmtId="3" fontId="10" fillId="0" borderId="0" xfId="0" applyNumberFormat="1" applyFont="1"/>
    <xf numFmtId="0" fontId="0" fillId="0" borderId="0" xfId="0" applyFill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Fill="1" applyAlignment="1">
      <alignment vertical="center" wrapText="1"/>
    </xf>
    <xf numFmtId="166" fontId="3" fillId="0" borderId="1" xfId="0" applyNumberFormat="1" applyFont="1" applyBorder="1"/>
    <xf numFmtId="4" fontId="3" fillId="0" borderId="1" xfId="0" applyNumberFormat="1" applyFont="1" applyBorder="1" applyAlignment="1"/>
    <xf numFmtId="1" fontId="7" fillId="0" borderId="1" xfId="0" applyNumberFormat="1" applyFont="1" applyBorder="1" applyAlignment="1">
      <alignment horizontal="right"/>
    </xf>
    <xf numFmtId="3" fontId="3" fillId="0" borderId="5" xfId="0" applyNumberFormat="1" applyFont="1" applyBorder="1"/>
    <xf numFmtId="166" fontId="3" fillId="0" borderId="5" xfId="0" applyNumberFormat="1" applyFont="1" applyBorder="1"/>
    <xf numFmtId="4" fontId="3" fillId="0" borderId="5" xfId="0" applyNumberFormat="1" applyFont="1" applyBorder="1"/>
    <xf numFmtId="4" fontId="3" fillId="0" borderId="5" xfId="0" applyNumberFormat="1" applyFont="1" applyBorder="1" applyAlignment="1"/>
    <xf numFmtId="1" fontId="3" fillId="0" borderId="4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5" fontId="0" fillId="0" borderId="0" xfId="0" applyNumberFormat="1"/>
    <xf numFmtId="165" fontId="3" fillId="0" borderId="0" xfId="0" applyNumberFormat="1" applyFont="1"/>
    <xf numFmtId="0" fontId="11" fillId="0" borderId="0" xfId="0" applyFont="1" applyAlignment="1">
      <alignment horizontal="left"/>
    </xf>
    <xf numFmtId="3" fontId="3" fillId="0" borderId="0" xfId="0" applyNumberFormat="1" applyFont="1"/>
    <xf numFmtId="0" fontId="0" fillId="0" borderId="0" xfId="0" applyFill="1"/>
    <xf numFmtId="0" fontId="0" fillId="0" borderId="0" xfId="0" applyAlignment="1"/>
    <xf numFmtId="3" fontId="3" fillId="6" borderId="1" xfId="4" applyNumberFormat="1" applyFont="1" applyFill="1" applyBorder="1" applyAlignment="1"/>
    <xf numFmtId="10" fontId="3" fillId="0" borderId="1" xfId="5" applyNumberFormat="1" applyFont="1" applyBorder="1" applyAlignment="1"/>
    <xf numFmtId="1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5" applyFont="1" applyBorder="1" applyAlignment="1">
      <alignment horizontal="right" wrapText="1"/>
    </xf>
    <xf numFmtId="3" fontId="3" fillId="0" borderId="1" xfId="5" applyNumberFormat="1" applyFont="1" applyFill="1" applyBorder="1"/>
    <xf numFmtId="0" fontId="3" fillId="0" borderId="1" xfId="0" applyFont="1" applyBorder="1"/>
    <xf numFmtId="10" fontId="0" fillId="0" borderId="0" xfId="0" applyNumberFormat="1"/>
    <xf numFmtId="1" fontId="0" fillId="0" borderId="0" xfId="0" applyNumberFormat="1"/>
    <xf numFmtId="1" fontId="0" fillId="0" borderId="0" xfId="0" applyNumberFormat="1" applyFill="1"/>
    <xf numFmtId="3" fontId="3" fillId="6" borderId="1" xfId="0" applyNumberFormat="1" applyFont="1" applyFill="1" applyBorder="1" applyAlignment="1">
      <alignment horizontal="right"/>
    </xf>
    <xf numFmtId="10" fontId="3" fillId="0" borderId="1" xfId="0" applyNumberFormat="1" applyFont="1" applyBorder="1"/>
    <xf numFmtId="3" fontId="3" fillId="6" borderId="5" xfId="0" applyNumberFormat="1" applyFont="1" applyFill="1" applyBorder="1" applyAlignment="1">
      <alignment horizontal="right"/>
    </xf>
    <xf numFmtId="10" fontId="3" fillId="0" borderId="5" xfId="0" applyNumberFormat="1" applyFont="1" applyBorder="1"/>
    <xf numFmtId="4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" fontId="3" fillId="0" borderId="0" xfId="0" applyNumberFormat="1" applyFont="1"/>
    <xf numFmtId="1" fontId="3" fillId="0" borderId="0" xfId="0" applyNumberFormat="1" applyFont="1" applyFill="1"/>
    <xf numFmtId="10" fontId="3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wrapText="1"/>
    </xf>
    <xf numFmtId="167" fontId="0" fillId="0" borderId="0" xfId="0" applyNumberFormat="1"/>
    <xf numFmtId="0" fontId="3" fillId="0" borderId="1" xfId="0" applyFont="1" applyBorder="1" applyAlignment="1"/>
    <xf numFmtId="167" fontId="3" fillId="0" borderId="0" xfId="0" applyNumberFormat="1" applyFont="1"/>
    <xf numFmtId="0" fontId="12" fillId="0" borderId="1" xfId="2" applyNumberFormat="1" applyFont="1" applyBorder="1" applyAlignment="1">
      <alignment horizontal="left" wrapText="1"/>
    </xf>
    <xf numFmtId="0" fontId="12" fillId="0" borderId="1" xfId="2" applyNumberFormat="1" applyFont="1" applyBorder="1" applyAlignment="1">
      <alignment wrapText="1"/>
    </xf>
    <xf numFmtId="3" fontId="13" fillId="0" borderId="1" xfId="2" applyNumberFormat="1" applyFont="1" applyBorder="1" applyAlignment="1">
      <alignment wrapText="1"/>
    </xf>
    <xf numFmtId="3" fontId="14" fillId="0" borderId="1" xfId="0" applyNumberFormat="1" applyFont="1" applyBorder="1" applyAlignment="1">
      <alignment wrapText="1"/>
    </xf>
    <xf numFmtId="4" fontId="1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3" fontId="15" fillId="0" borderId="1" xfId="0" applyNumberFormat="1" applyFont="1" applyBorder="1" applyAlignment="1"/>
    <xf numFmtId="10" fontId="15" fillId="0" borderId="1" xfId="0" applyNumberFormat="1" applyFont="1" applyBorder="1" applyAlignment="1"/>
    <xf numFmtId="2" fontId="3" fillId="0" borderId="0" xfId="0" applyNumberFormat="1" applyFont="1" applyAlignment="1">
      <alignment wrapText="1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7" borderId="1" xfId="0" applyNumberFormat="1" applyFont="1" applyFill="1" applyBorder="1" applyAlignment="1">
      <alignment horizontal="right"/>
    </xf>
    <xf numFmtId="4" fontId="15" fillId="6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left" wrapText="1"/>
    </xf>
    <xf numFmtId="0" fontId="3" fillId="0" borderId="0" xfId="6" applyFont="1" applyFill="1"/>
    <xf numFmtId="0" fontId="19" fillId="0" borderId="1" xfId="0" applyFont="1" applyFill="1" applyBorder="1" applyAlignment="1">
      <alignment horizontal="center" vertical="center" wrapText="1"/>
    </xf>
    <xf numFmtId="0" fontId="12" fillId="0" borderId="3" xfId="2" applyNumberFormat="1" applyFont="1" applyBorder="1" applyAlignment="1">
      <alignment wrapText="1"/>
    </xf>
    <xf numFmtId="3" fontId="3" fillId="0" borderId="1" xfId="6" applyNumberFormat="1" applyFont="1" applyFill="1" applyBorder="1" applyAlignment="1">
      <alignment horizontal="right" vertical="center" wrapText="1"/>
    </xf>
    <xf numFmtId="3" fontId="7" fillId="8" borderId="1" xfId="6" applyNumberFormat="1" applyFont="1" applyFill="1" applyBorder="1" applyAlignment="1">
      <alignment horizontal="right" vertical="center" wrapText="1"/>
    </xf>
    <xf numFmtId="0" fontId="12" fillId="5" borderId="11" xfId="0" applyNumberFormat="1" applyFont="1" applyFill="1" applyBorder="1" applyAlignment="1">
      <alignment horizontal="left" wrapText="1"/>
    </xf>
    <xf numFmtId="3" fontId="7" fillId="0" borderId="1" xfId="6" applyNumberFormat="1" applyFont="1" applyFill="1" applyBorder="1" applyAlignment="1">
      <alignment horizontal="right" vertical="center" wrapText="1"/>
    </xf>
    <xf numFmtId="0" fontId="17" fillId="0" borderId="0" xfId="6" applyFont="1" applyFill="1" applyAlignment="1">
      <alignment wrapText="1"/>
    </xf>
    <xf numFmtId="0" fontId="3" fillId="0" borderId="0" xfId="6" applyFont="1" applyFill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" xfId="7" applyNumberFormat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3" fontId="7" fillId="8" borderId="1" xfId="6" applyNumberFormat="1" applyFont="1" applyFill="1" applyBorder="1" applyAlignment="1">
      <alignment horizontal="center" vertical="center" wrapText="1"/>
    </xf>
    <xf numFmtId="2" fontId="7" fillId="9" borderId="1" xfId="6" applyNumberFormat="1" applyFont="1" applyFill="1" applyBorder="1" applyAlignment="1">
      <alignment horizontal="center" vertical="center" wrapText="1"/>
    </xf>
    <xf numFmtId="2" fontId="7" fillId="10" borderId="1" xfId="6" applyNumberFormat="1" applyFont="1" applyFill="1" applyBorder="1" applyAlignment="1">
      <alignment horizontal="center" vertical="center" wrapText="1"/>
    </xf>
    <xf numFmtId="0" fontId="24" fillId="0" borderId="0" xfId="0" applyFont="1"/>
    <xf numFmtId="0" fontId="4" fillId="0" borderId="0" xfId="0" applyFont="1"/>
    <xf numFmtId="2" fontId="26" fillId="4" borderId="8" xfId="2" applyNumberFormat="1" applyFont="1" applyFill="1" applyBorder="1" applyAlignment="1">
      <alignment vertical="center" wrapText="1"/>
    </xf>
    <xf numFmtId="0" fontId="26" fillId="4" borderId="1" xfId="2" applyNumberFormat="1" applyFont="1" applyFill="1" applyBorder="1" applyAlignment="1">
      <alignment horizontal="center" vertical="center" wrapText="1"/>
    </xf>
    <xf numFmtId="4" fontId="26" fillId="4" borderId="1" xfId="2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1" fontId="27" fillId="0" borderId="1" xfId="0" applyNumberFormat="1" applyFont="1" applyBorder="1" applyAlignment="1">
      <alignment horizontal="center" wrapText="1"/>
    </xf>
    <xf numFmtId="1" fontId="27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/>
    </xf>
    <xf numFmtId="1" fontId="25" fillId="0" borderId="1" xfId="0" applyNumberFormat="1" applyFont="1" applyBorder="1" applyAlignment="1">
      <alignment horizontal="center" wrapText="1"/>
    </xf>
    <xf numFmtId="1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wrapText="1"/>
    </xf>
    <xf numFmtId="0" fontId="26" fillId="4" borderId="1" xfId="2" applyNumberFormat="1" applyFont="1" applyFill="1" applyBorder="1" applyAlignment="1">
      <alignment horizontal="left" vertical="center"/>
    </xf>
    <xf numFmtId="1" fontId="27" fillId="4" borderId="1" xfId="0" applyNumberFormat="1" applyFont="1" applyFill="1" applyBorder="1" applyAlignment="1">
      <alignment horizontal="center" vertical="center" wrapText="1"/>
    </xf>
    <xf numFmtId="3" fontId="27" fillId="4" borderId="1" xfId="0" applyNumberFormat="1" applyFont="1" applyFill="1" applyBorder="1" applyAlignment="1">
      <alignment horizontal="center" vertical="center" wrapText="1"/>
    </xf>
    <xf numFmtId="10" fontId="27" fillId="4" borderId="1" xfId="0" applyNumberFormat="1" applyFont="1" applyFill="1" applyBorder="1" applyAlignment="1">
      <alignment horizontal="center" vertical="center" wrapText="1"/>
    </xf>
    <xf numFmtId="3" fontId="27" fillId="4" borderId="1" xfId="2" applyNumberFormat="1" applyFont="1" applyFill="1" applyBorder="1" applyAlignment="1">
      <alignment horizontal="center" vertical="center" wrapText="1"/>
    </xf>
    <xf numFmtId="4" fontId="26" fillId="4" borderId="3" xfId="2" applyNumberFormat="1" applyFont="1" applyFill="1" applyBorder="1" applyAlignment="1">
      <alignment horizontal="center" vertical="center" wrapText="1"/>
    </xf>
    <xf numFmtId="4" fontId="23" fillId="4" borderId="3" xfId="2" applyNumberFormat="1" applyFont="1" applyFill="1" applyBorder="1" applyAlignment="1">
      <alignment horizontal="center" vertical="center" wrapText="1"/>
    </xf>
    <xf numFmtId="0" fontId="26" fillId="4" borderId="1" xfId="2" applyNumberFormat="1" applyFont="1" applyFill="1" applyBorder="1" applyAlignment="1">
      <alignment horizontal="left" vertical="center" wrapText="1"/>
    </xf>
    <xf numFmtId="3" fontId="26" fillId="4" borderId="1" xfId="2" applyNumberFormat="1" applyFont="1" applyFill="1" applyBorder="1" applyAlignment="1">
      <alignment horizontal="center" vertical="center" wrapText="1"/>
    </xf>
    <xf numFmtId="10" fontId="26" fillId="4" borderId="1" xfId="2" applyNumberFormat="1" applyFont="1" applyFill="1" applyBorder="1" applyAlignment="1">
      <alignment horizontal="center" vertical="center" wrapText="1"/>
    </xf>
    <xf numFmtId="0" fontId="27" fillId="4" borderId="1" xfId="2" applyNumberFormat="1" applyFont="1" applyFill="1" applyBorder="1" applyAlignment="1">
      <alignment horizontal="center" vertical="center" wrapText="1"/>
    </xf>
    <xf numFmtId="1" fontId="26" fillId="4" borderId="3" xfId="2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4" fontId="23" fillId="4" borderId="1" xfId="2" applyNumberFormat="1" applyFont="1" applyFill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wrapText="1"/>
    </xf>
    <xf numFmtId="164" fontId="27" fillId="0" borderId="1" xfId="0" applyNumberFormat="1" applyFont="1" applyBorder="1" applyAlignment="1">
      <alignment horizontal="center"/>
    </xf>
    <xf numFmtId="3" fontId="23" fillId="4" borderId="3" xfId="2" applyNumberFormat="1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2" fontId="25" fillId="4" borderId="3" xfId="0" applyNumberFormat="1" applyFont="1" applyFill="1" applyBorder="1" applyAlignment="1">
      <alignment horizontal="center" vertical="center" wrapText="1"/>
    </xf>
    <xf numFmtId="4" fontId="25" fillId="4" borderId="3" xfId="2" applyNumberFormat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9" fillId="4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6" fillId="4" borderId="1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4" fontId="15" fillId="0" borderId="1" xfId="0" applyNumberFormat="1" applyFont="1" applyFill="1" applyBorder="1" applyAlignment="1">
      <alignment horizontal="right" vertical="center"/>
    </xf>
    <xf numFmtId="0" fontId="26" fillId="4" borderId="3" xfId="2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3" fontId="7" fillId="11" borderId="1" xfId="6" applyNumberFormat="1" applyFont="1" applyFill="1" applyBorder="1" applyAlignment="1">
      <alignment horizontal="center" vertical="center" wrapText="1"/>
    </xf>
    <xf numFmtId="0" fontId="28" fillId="0" borderId="0" xfId="8" applyNumberFormat="1" applyFont="1"/>
    <xf numFmtId="0" fontId="31" fillId="0" borderId="1" xfId="0" applyFont="1" applyBorder="1" applyAlignment="1">
      <alignment horizontal="center" vertical="center" wrapText="1"/>
    </xf>
    <xf numFmtId="3" fontId="32" fillId="0" borderId="1" xfId="10" applyNumberFormat="1" applyFont="1" applyFill="1" applyBorder="1" applyAlignment="1">
      <alignment horizontal="center" vertical="center" wrapText="1"/>
    </xf>
    <xf numFmtId="0" fontId="35" fillId="5" borderId="1" xfId="11" applyNumberFormat="1" applyFont="1" applyFill="1" applyBorder="1" applyAlignment="1">
      <alignment horizontal="left" vertical="top" wrapText="1"/>
    </xf>
    <xf numFmtId="4" fontId="35" fillId="5" borderId="1" xfId="11" applyNumberFormat="1" applyFont="1" applyFill="1" applyBorder="1" applyAlignment="1">
      <alignment horizontal="right" vertical="top" wrapText="1"/>
    </xf>
    <xf numFmtId="3" fontId="35" fillId="5" borderId="1" xfId="11" applyNumberFormat="1" applyFont="1" applyFill="1" applyBorder="1" applyAlignment="1">
      <alignment horizontal="right" vertical="top" wrapText="1"/>
    </xf>
    <xf numFmtId="0" fontId="36" fillId="5" borderId="1" xfId="11" applyNumberFormat="1" applyFont="1" applyFill="1" applyBorder="1" applyAlignment="1">
      <alignment horizontal="left" vertical="top" wrapText="1"/>
    </xf>
    <xf numFmtId="4" fontId="36" fillId="5" borderId="1" xfId="11" applyNumberFormat="1" applyFont="1" applyFill="1" applyBorder="1" applyAlignment="1">
      <alignment horizontal="right" vertical="top" wrapText="1"/>
    </xf>
    <xf numFmtId="1" fontId="36" fillId="5" borderId="1" xfId="11" applyNumberFormat="1" applyFont="1" applyFill="1" applyBorder="1" applyAlignment="1">
      <alignment horizontal="right" vertical="top" wrapText="1"/>
    </xf>
    <xf numFmtId="3" fontId="36" fillId="5" borderId="1" xfId="1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right" vertical="center" wrapText="1"/>
    </xf>
    <xf numFmtId="0" fontId="7" fillId="0" borderId="0" xfId="6" applyFont="1" applyFill="1" applyBorder="1" applyAlignment="1">
      <alignment horizontal="center" vertical="center" wrapText="1"/>
    </xf>
    <xf numFmtId="3" fontId="7" fillId="8" borderId="0" xfId="6" applyNumberFormat="1" applyFont="1" applyFill="1" applyBorder="1" applyAlignment="1">
      <alignment horizontal="right" vertical="center" wrapText="1"/>
    </xf>
    <xf numFmtId="0" fontId="7" fillId="8" borderId="0" xfId="6" applyFont="1" applyFill="1" applyBorder="1" applyAlignment="1">
      <alignment horizontal="center" vertical="center" wrapText="1"/>
    </xf>
    <xf numFmtId="3" fontId="3" fillId="0" borderId="1" xfId="6" applyNumberFormat="1" applyFont="1" applyFill="1" applyBorder="1"/>
    <xf numFmtId="0" fontId="32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0" borderId="0" xfId="1" applyFont="1" applyFill="1" applyAlignment="1">
      <alignment horizontal="right" vertical="center" wrapText="1"/>
    </xf>
    <xf numFmtId="168" fontId="32" fillId="0" borderId="1" xfId="10" applyNumberFormat="1" applyFont="1" applyFill="1" applyBorder="1" applyAlignment="1">
      <alignment horizontal="center" vertical="center" wrapText="1"/>
    </xf>
    <xf numFmtId="168" fontId="33" fillId="0" borderId="1" xfId="10" applyNumberFormat="1" applyFont="1" applyFill="1" applyBorder="1" applyAlignment="1">
      <alignment horizontal="center" vertical="center" wrapText="1"/>
    </xf>
    <xf numFmtId="0" fontId="29" fillId="0" borderId="2" xfId="9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wrapText="1"/>
    </xf>
    <xf numFmtId="0" fontId="0" fillId="0" borderId="1" xfId="0" applyNumberFormat="1" applyFont="1" applyBorder="1" applyAlignment="1">
      <alignment horizontal="center" vertical="center" textRotation="90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7" fillId="8" borderId="8" xfId="6" applyFont="1" applyFill="1" applyBorder="1" applyAlignment="1">
      <alignment horizontal="center" vertical="center" wrapText="1"/>
    </xf>
    <xf numFmtId="0" fontId="7" fillId="8" borderId="5" xfId="6" applyFont="1" applyFill="1" applyBorder="1" applyAlignment="1">
      <alignment horizontal="center" vertical="center" wrapText="1"/>
    </xf>
    <xf numFmtId="0" fontId="7" fillId="0" borderId="1" xfId="6" applyFont="1" applyFill="1" applyBorder="1"/>
    <xf numFmtId="0" fontId="7" fillId="0" borderId="3" xfId="6" applyFont="1" applyFill="1" applyBorder="1"/>
    <xf numFmtId="0" fontId="7" fillId="0" borderId="0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17" fillId="0" borderId="8" xfId="6" applyFont="1" applyFill="1" applyBorder="1" applyAlignment="1">
      <alignment horizontal="center" vertical="center" wrapText="1"/>
    </xf>
    <xf numFmtId="0" fontId="17" fillId="0" borderId="5" xfId="6" applyFont="1" applyFill="1" applyBorder="1" applyAlignment="1">
      <alignment horizontal="center" vertical="center" wrapText="1"/>
    </xf>
    <xf numFmtId="0" fontId="18" fillId="0" borderId="8" xfId="6" applyFont="1" applyFill="1" applyBorder="1" applyAlignment="1">
      <alignment horizontal="center" vertical="center" wrapText="1"/>
    </xf>
    <xf numFmtId="0" fontId="18" fillId="0" borderId="5" xfId="6" applyFont="1" applyFill="1" applyBorder="1" applyAlignment="1">
      <alignment horizontal="center" vertical="center" wrapText="1"/>
    </xf>
    <xf numFmtId="0" fontId="7" fillId="8" borderId="12" xfId="6" applyFont="1" applyFill="1" applyBorder="1" applyAlignment="1">
      <alignment horizontal="center" vertical="center" wrapText="1"/>
    </xf>
    <xf numFmtId="0" fontId="7" fillId="8" borderId="13" xfId="6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26" fillId="4" borderId="3" xfId="2" applyNumberFormat="1" applyFont="1" applyFill="1" applyBorder="1" applyAlignment="1">
      <alignment horizontal="center" vertical="center" wrapText="1"/>
    </xf>
    <xf numFmtId="0" fontId="26" fillId="4" borderId="4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6" fillId="4" borderId="1" xfId="2" applyNumberFormat="1" applyFont="1" applyFill="1" applyBorder="1" applyAlignment="1">
      <alignment horizontal="left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23" fillId="4" borderId="8" xfId="2" applyNumberFormat="1" applyFont="1" applyFill="1" applyBorder="1" applyAlignment="1">
      <alignment horizontal="center" vertical="center" wrapText="1"/>
    </xf>
    <xf numFmtId="0" fontId="23" fillId="4" borderId="5" xfId="2" applyNumberFormat="1" applyFont="1" applyFill="1" applyBorder="1" applyAlignment="1">
      <alignment horizontal="center" vertical="center" wrapText="1"/>
    </xf>
    <xf numFmtId="1" fontId="23" fillId="4" borderId="3" xfId="2" applyNumberFormat="1" applyFont="1" applyFill="1" applyBorder="1" applyAlignment="1">
      <alignment horizontal="center" vertical="center" wrapText="1"/>
    </xf>
    <xf numFmtId="1" fontId="23" fillId="4" borderId="4" xfId="2" applyNumberFormat="1" applyFont="1" applyFill="1" applyBorder="1" applyAlignment="1">
      <alignment horizontal="center" vertical="center" wrapText="1"/>
    </xf>
    <xf numFmtId="3" fontId="23" fillId="4" borderId="3" xfId="2" applyNumberFormat="1" applyFont="1" applyFill="1" applyBorder="1" applyAlignment="1">
      <alignment horizontal="center" vertical="center" wrapText="1"/>
    </xf>
    <xf numFmtId="3" fontId="23" fillId="4" borderId="4" xfId="2" applyNumberFormat="1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2" fontId="25" fillId="4" borderId="3" xfId="0" applyNumberFormat="1" applyFont="1" applyFill="1" applyBorder="1" applyAlignment="1">
      <alignment horizontal="center" vertical="center" wrapText="1"/>
    </xf>
    <xf numFmtId="2" fontId="25" fillId="4" borderId="4" xfId="0" applyNumberFormat="1" applyFont="1" applyFill="1" applyBorder="1" applyAlignment="1">
      <alignment horizontal="center" vertical="center" wrapText="1"/>
    </xf>
    <xf numFmtId="4" fontId="25" fillId="4" borderId="3" xfId="2" applyNumberFormat="1" applyFont="1" applyFill="1" applyBorder="1" applyAlignment="1">
      <alignment horizontal="center" vertical="center" wrapText="1"/>
    </xf>
    <xf numFmtId="4" fontId="25" fillId="4" borderId="4" xfId="2" applyNumberFormat="1" applyFont="1" applyFill="1" applyBorder="1" applyAlignment="1">
      <alignment horizontal="center" vertical="center" wrapText="1"/>
    </xf>
    <xf numFmtId="4" fontId="23" fillId="4" borderId="3" xfId="2" applyNumberFormat="1" applyFont="1" applyFill="1" applyBorder="1" applyAlignment="1">
      <alignment horizontal="center" vertical="center" wrapText="1"/>
    </xf>
    <xf numFmtId="4" fontId="23" fillId="4" borderId="4" xfId="2" applyNumberFormat="1" applyFont="1" applyFill="1" applyBorder="1" applyAlignment="1">
      <alignment horizontal="center" vertical="center" wrapText="1"/>
    </xf>
    <xf numFmtId="1" fontId="26" fillId="4" borderId="3" xfId="2" applyNumberFormat="1" applyFont="1" applyFill="1" applyBorder="1" applyAlignment="1">
      <alignment horizontal="center" vertical="center" wrapText="1"/>
    </xf>
    <xf numFmtId="1" fontId="26" fillId="4" borderId="4" xfId="2" applyNumberFormat="1" applyFont="1" applyFill="1" applyBorder="1" applyAlignment="1">
      <alignment horizontal="center" vertical="center" wrapText="1"/>
    </xf>
    <xf numFmtId="0" fontId="26" fillId="4" borderId="8" xfId="2" applyNumberFormat="1" applyFont="1" applyFill="1" applyBorder="1" applyAlignment="1">
      <alignment horizontal="center" vertical="center" wrapText="1"/>
    </xf>
    <xf numFmtId="0" fontId="26" fillId="4" borderId="5" xfId="2" applyNumberFormat="1" applyFont="1" applyFill="1" applyBorder="1" applyAlignment="1">
      <alignment horizontal="center" vertical="center" wrapText="1"/>
    </xf>
    <xf numFmtId="3" fontId="26" fillId="4" borderId="3" xfId="2" applyNumberFormat="1" applyFont="1" applyFill="1" applyBorder="1" applyAlignment="1">
      <alignment horizontal="center" vertical="center" wrapText="1"/>
    </xf>
    <xf numFmtId="3" fontId="26" fillId="4" borderId="4" xfId="2" applyNumberFormat="1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2" fontId="27" fillId="4" borderId="3" xfId="0" applyNumberFormat="1" applyFont="1" applyFill="1" applyBorder="1" applyAlignment="1">
      <alignment horizontal="center" vertical="center" wrapText="1"/>
    </xf>
    <xf numFmtId="2" fontId="27" fillId="4" borderId="4" xfId="0" applyNumberFormat="1" applyFont="1" applyFill="1" applyBorder="1" applyAlignment="1">
      <alignment horizontal="center" vertical="center" wrapText="1"/>
    </xf>
    <xf numFmtId="4" fontId="27" fillId="4" borderId="3" xfId="2" applyNumberFormat="1" applyFont="1" applyFill="1" applyBorder="1" applyAlignment="1">
      <alignment horizontal="center" vertical="center" wrapText="1"/>
    </xf>
    <xf numFmtId="4" fontId="27" fillId="4" borderId="4" xfId="2" applyNumberFormat="1" applyFont="1" applyFill="1" applyBorder="1" applyAlignment="1">
      <alignment horizontal="center" vertical="center" wrapText="1"/>
    </xf>
    <xf numFmtId="4" fontId="26" fillId="4" borderId="3" xfId="2" applyNumberFormat="1" applyFont="1" applyFill="1" applyBorder="1" applyAlignment="1">
      <alignment horizontal="center" vertical="center" wrapText="1"/>
    </xf>
    <xf numFmtId="4" fontId="26" fillId="4" borderId="4" xfId="2" applyNumberFormat="1" applyFont="1" applyFill="1" applyBorder="1" applyAlignment="1">
      <alignment horizontal="center" vertical="center" wrapText="1"/>
    </xf>
    <xf numFmtId="4" fontId="3" fillId="4" borderId="3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9" fillId="4" borderId="3" xfId="2" applyNumberFormat="1" applyFont="1" applyFill="1" applyBorder="1" applyAlignment="1">
      <alignment horizontal="center" vertical="center" wrapText="1"/>
    </xf>
    <xf numFmtId="4" fontId="9" fillId="4" borderId="4" xfId="2" applyNumberFormat="1" applyFont="1" applyFill="1" applyBorder="1" applyAlignment="1">
      <alignment horizontal="center" vertical="center" wrapText="1"/>
    </xf>
    <xf numFmtId="1" fontId="9" fillId="4" borderId="3" xfId="2" applyNumberFormat="1" applyFont="1" applyFill="1" applyBorder="1" applyAlignment="1">
      <alignment horizontal="center" vertical="center" wrapText="1"/>
    </xf>
    <xf numFmtId="1" fontId="9" fillId="4" borderId="4" xfId="2" applyNumberFormat="1" applyFont="1" applyFill="1" applyBorder="1" applyAlignment="1">
      <alignment horizontal="center" vertical="center" wrapText="1"/>
    </xf>
    <xf numFmtId="0" fontId="9" fillId="4" borderId="8" xfId="2" applyNumberFormat="1" applyFont="1" applyFill="1" applyBorder="1" applyAlignment="1">
      <alignment horizontal="center" vertical="center" wrapText="1"/>
    </xf>
    <xf numFmtId="0" fontId="9" fillId="4" borderId="5" xfId="2" applyNumberFormat="1" applyFont="1" applyFill="1" applyBorder="1" applyAlignment="1">
      <alignment horizontal="center" vertical="center" wrapText="1"/>
    </xf>
    <xf numFmtId="3" fontId="9" fillId="4" borderId="3" xfId="2" applyNumberFormat="1" applyFont="1" applyFill="1" applyBorder="1" applyAlignment="1">
      <alignment horizontal="center" vertical="center" wrapText="1"/>
    </xf>
    <xf numFmtId="3" fontId="9" fillId="4" borderId="4" xfId="2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26" fillId="4" borderId="6" xfId="2" applyNumberFormat="1" applyFont="1" applyFill="1" applyBorder="1" applyAlignment="1">
      <alignment horizontal="center" vertical="center" wrapText="1"/>
    </xf>
    <xf numFmtId="0" fontId="26" fillId="4" borderId="7" xfId="2" applyNumberFormat="1" applyFont="1" applyFill="1" applyBorder="1" applyAlignment="1">
      <alignment horizontal="center" vertical="center" wrapText="1"/>
    </xf>
    <xf numFmtId="165" fontId="27" fillId="4" borderId="3" xfId="0" applyNumberFormat="1" applyFont="1" applyFill="1" applyBorder="1" applyAlignment="1">
      <alignment horizontal="center" vertical="center" wrapText="1"/>
    </xf>
    <xf numFmtId="165" fontId="27" fillId="4" borderId="4" xfId="0" applyNumberFormat="1" applyFont="1" applyFill="1" applyBorder="1" applyAlignment="1">
      <alignment horizontal="center" vertical="center" wrapText="1"/>
    </xf>
    <xf numFmtId="0" fontId="27" fillId="4" borderId="3" xfId="2" applyNumberFormat="1" applyFont="1" applyFill="1" applyBorder="1" applyAlignment="1">
      <alignment horizontal="center" vertical="center" wrapText="1"/>
    </xf>
    <xf numFmtId="0" fontId="27" fillId="4" borderId="4" xfId="2" applyNumberFormat="1" applyFont="1" applyFill="1" applyBorder="1" applyAlignment="1">
      <alignment horizontal="center" vertical="center" wrapText="1"/>
    </xf>
    <xf numFmtId="0" fontId="26" fillId="4" borderId="1" xfId="2" applyNumberFormat="1" applyFont="1" applyFill="1" applyBorder="1" applyAlignment="1">
      <alignment horizontal="center" vertical="center" wrapText="1"/>
    </xf>
    <xf numFmtId="164" fontId="27" fillId="4" borderId="3" xfId="0" applyNumberFormat="1" applyFont="1" applyFill="1" applyBorder="1" applyAlignment="1">
      <alignment horizontal="center" vertical="center" wrapText="1"/>
    </xf>
    <xf numFmtId="164" fontId="27" fillId="4" borderId="4" xfId="0" applyNumberFormat="1" applyFont="1" applyFill="1" applyBorder="1" applyAlignment="1">
      <alignment horizontal="center" vertical="center" wrapText="1"/>
    </xf>
    <xf numFmtId="4" fontId="26" fillId="4" borderId="1" xfId="2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3" xfId="1"/>
    <cellStyle name="Обычный_Лист1" xfId="4"/>
    <cellStyle name="Обычный_Лист1_прил 9.1" xfId="5"/>
    <cellStyle name="Обычный_Лист2" xfId="3"/>
    <cellStyle name="Обычный_Лист3" xfId="2"/>
    <cellStyle name="Обычный_май премирование мо (версия 1)" xfId="6"/>
    <cellStyle name="Обычный_окб поликлиника" xfId="8"/>
    <cellStyle name="Обычный_прил 3.1" xfId="11"/>
    <cellStyle name="Обычный_Приложение к протоколу 18 от 29.07.2016 " xfId="10"/>
    <cellStyle name="Обычный_Приложения к протоколу №4 от 28.04.2014" xfId="9"/>
    <cellStyle name="Финансовый" xfId="7" builtinId="3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EF-EAOMS\2017%20&#1075;&#1086;&#1076;\&#1055;&#1051;&#1040;&#1053;-&#1047;&#1040;&#1044;&#1040;&#1053;&#1048;&#1045;%202017%20(&#1082;&#1086;&#1088;&#1088;&#1077;&#1082;&#1090;&#1080;&#1088;&#1086;&#1074;&#1082;&#1080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nd\AppData\Local\Temp\WinMail\edc11a93-0340-4838-8368-5e4bb58280a9\&#1055;&#1088;&#1077;&#1084;&#1080;&#1103;%202017%20&#1103;&#1085;&#1074;%20&#1092;&#1077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gb\AppData\Local\Temp\WinMail\f4c2034d-78be-4a1f-9462-be72aa608ae6\&#1055;&#1088;&#1077;&#1084;&#1080;&#1088;&#1086;&#1074;&#1072;&#1085;&#1080;&#1077;%20&#1103;&#1085;&#1074;&#1072;&#1088;&#1100;-&#1092;&#1077;&#1074;&#1088;&#1072;&#1083;&#1100;%202017-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7%20&#1086;&#1090;%2031.03.2017&#1075;/&#1056;&#1072;&#107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7%20&#1086;&#1090;%2031.03.2017&#1075;/&#1055;&#1088;&#1077;&#1084;&#1080;&#1088;&#1086;&#1074;&#1072;&#1085;&#1080;&#1077;%20&#1103;&#1085;&#1074;&#1072;&#1088;&#1100;-&#1092;&#1077;&#1074;&#1088;&#1072;&#1083;&#1100;%202017-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91;&#1073;&#1094;&#1086;&#1074;&#1072;%20&#1084;&#1083;/&#1058;&#1055;%20&#1050;&#1054;&#1052;&#1048;&#1057;&#1057;&#1048;&#1071;%202017/&#1079;&#1072;&#1089;&#1077;&#1076;&#1072;&#1085;&#1080;&#1077;%207%20&#1086;&#1090;%2031.03.2017&#1075;/(&#1041;&#1091;&#1075;&#1091;&#1088;)&#1055;&#1088;&#1077;&#1084;&#1080;&#1088;&#1086;&#1074;&#1072;&#1085;&#1080;&#1077;%20&#1103;&#1085;&#1074;&#1072;&#1088;&#1100;-&#1092;&#1077;&#1074;&#1088;&#1072;&#1083;&#1100;%202017-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З"/>
      <sheetName val="КС"/>
      <sheetName val="ДС"/>
      <sheetName val="АПП ММЦ МУН"/>
      <sheetName val="ССМП"/>
      <sheetName val="АПП (подушевое)"/>
      <sheetName val="ВМП"/>
      <sheetName val="2016"/>
      <sheetName val="свод первонач"/>
      <sheetName val="свод с корректировкой"/>
      <sheetName val="корректировка"/>
      <sheetName val="Подведомственные"/>
      <sheetName val="Лист1"/>
    </sheetNames>
    <sheetDataSet>
      <sheetData sheetId="0" refreshError="1"/>
      <sheetData sheetId="1" refreshError="1">
        <row r="20">
          <cell r="G20">
            <v>9760</v>
          </cell>
        </row>
        <row r="26">
          <cell r="G26">
            <v>5289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 refreshError="1">
        <row r="10">
          <cell r="C10">
            <v>2373692</v>
          </cell>
          <cell r="D10">
            <v>738133</v>
          </cell>
          <cell r="E10">
            <v>535105</v>
          </cell>
          <cell r="F10">
            <v>1262410</v>
          </cell>
          <cell r="G10">
            <v>110598</v>
          </cell>
        </row>
        <row r="11">
          <cell r="C11">
            <v>510543</v>
          </cell>
          <cell r="D11">
            <v>189185</v>
          </cell>
          <cell r="E11">
            <v>295673</v>
          </cell>
          <cell r="F11">
            <v>133548</v>
          </cell>
          <cell r="G11">
            <v>250083</v>
          </cell>
        </row>
        <row r="12">
          <cell r="C12">
            <v>17557167</v>
          </cell>
          <cell r="D12">
            <v>1527117</v>
          </cell>
          <cell r="E12">
            <v>2768081</v>
          </cell>
          <cell r="F12">
            <v>931772</v>
          </cell>
          <cell r="G12">
            <v>594560</v>
          </cell>
        </row>
        <row r="13">
          <cell r="C13">
            <v>16989824</v>
          </cell>
          <cell r="D13">
            <v>2621689</v>
          </cell>
          <cell r="E13">
            <v>5445015</v>
          </cell>
          <cell r="F13">
            <v>2137099</v>
          </cell>
          <cell r="G13">
            <v>2100833</v>
          </cell>
        </row>
        <row r="14">
          <cell r="C14">
            <v>28229970</v>
          </cell>
          <cell r="D14">
            <v>6811462</v>
          </cell>
          <cell r="E14">
            <v>3079270</v>
          </cell>
          <cell r="F14">
            <v>3581097</v>
          </cell>
          <cell r="G14">
            <v>986626</v>
          </cell>
        </row>
        <row r="15">
          <cell r="C15">
            <v>20273511</v>
          </cell>
          <cell r="D15">
            <v>4550597</v>
          </cell>
          <cell r="E15">
            <v>5620436</v>
          </cell>
          <cell r="F15">
            <v>4816127</v>
          </cell>
          <cell r="G15">
            <v>876958</v>
          </cell>
        </row>
        <row r="16">
          <cell r="C16">
            <v>20991285</v>
          </cell>
          <cell r="D16">
            <v>5730433</v>
          </cell>
          <cell r="E16">
            <v>3963635</v>
          </cell>
          <cell r="F16">
            <v>2335509</v>
          </cell>
          <cell r="G16">
            <v>1322186</v>
          </cell>
        </row>
        <row r="17">
          <cell r="C17">
            <v>17811111</v>
          </cell>
          <cell r="D17">
            <v>13517408</v>
          </cell>
          <cell r="E17">
            <v>3659925</v>
          </cell>
          <cell r="F17">
            <v>5391977</v>
          </cell>
          <cell r="G17">
            <v>1078101</v>
          </cell>
        </row>
        <row r="18">
          <cell r="C18">
            <v>944992</v>
          </cell>
          <cell r="D18">
            <v>3123500</v>
          </cell>
          <cell r="E18">
            <v>1584033</v>
          </cell>
          <cell r="F18">
            <v>689786</v>
          </cell>
          <cell r="G18">
            <v>104236</v>
          </cell>
        </row>
        <row r="19">
          <cell r="C19">
            <v>2833108</v>
          </cell>
          <cell r="D19">
            <v>5422219</v>
          </cell>
          <cell r="E19">
            <v>2796104</v>
          </cell>
          <cell r="F19">
            <v>911618</v>
          </cell>
          <cell r="G19">
            <v>428677</v>
          </cell>
        </row>
        <row r="20">
          <cell r="C20">
            <v>1356390</v>
          </cell>
          <cell r="D20">
            <v>6235382</v>
          </cell>
          <cell r="E20">
            <v>2693026</v>
          </cell>
          <cell r="F20">
            <v>1249599</v>
          </cell>
          <cell r="G20">
            <v>208447</v>
          </cell>
        </row>
        <row r="21">
          <cell r="C21">
            <v>4801213</v>
          </cell>
          <cell r="D21">
            <v>9947702</v>
          </cell>
          <cell r="E21">
            <v>4500300</v>
          </cell>
          <cell r="F21">
            <v>1464854</v>
          </cell>
          <cell r="G21">
            <v>318701</v>
          </cell>
        </row>
        <row r="22">
          <cell r="C22">
            <v>2514800</v>
          </cell>
          <cell r="D22">
            <v>12953932</v>
          </cell>
          <cell r="E22">
            <v>4975432</v>
          </cell>
          <cell r="F22">
            <v>917053</v>
          </cell>
          <cell r="G22">
            <v>315445</v>
          </cell>
        </row>
        <row r="23">
          <cell r="C23">
            <v>364566</v>
          </cell>
          <cell r="D23">
            <v>6272993</v>
          </cell>
          <cell r="E23">
            <v>2331031</v>
          </cell>
          <cell r="F23">
            <v>4315803</v>
          </cell>
          <cell r="G23">
            <v>25149</v>
          </cell>
        </row>
        <row r="24">
          <cell r="C24">
            <v>8473139</v>
          </cell>
          <cell r="D24">
            <v>132184</v>
          </cell>
          <cell r="E24">
            <v>904736</v>
          </cell>
          <cell r="F24">
            <v>348133</v>
          </cell>
          <cell r="G24">
            <v>8620</v>
          </cell>
        </row>
        <row r="25">
          <cell r="C25">
            <v>461884</v>
          </cell>
          <cell r="D25">
            <v>4502443</v>
          </cell>
          <cell r="E25">
            <v>1004263</v>
          </cell>
          <cell r="F25">
            <v>41237</v>
          </cell>
          <cell r="G25">
            <v>3902469</v>
          </cell>
        </row>
        <row r="26">
          <cell r="C26">
            <v>869185</v>
          </cell>
          <cell r="D26">
            <v>5755497</v>
          </cell>
          <cell r="E26">
            <v>1645282</v>
          </cell>
          <cell r="F26">
            <v>35265</v>
          </cell>
          <cell r="G26">
            <v>6294491</v>
          </cell>
        </row>
        <row r="30">
          <cell r="C30">
            <v>17943</v>
          </cell>
          <cell r="D30">
            <v>45788</v>
          </cell>
          <cell r="E30">
            <v>3241233</v>
          </cell>
          <cell r="F30">
            <v>40258</v>
          </cell>
          <cell r="G30">
            <v>5889845</v>
          </cell>
        </row>
        <row r="31">
          <cell r="C31">
            <v>91176</v>
          </cell>
          <cell r="D31">
            <v>7085431</v>
          </cell>
          <cell r="E31">
            <v>640409</v>
          </cell>
          <cell r="F31">
            <v>25828</v>
          </cell>
          <cell r="G31">
            <v>13083</v>
          </cell>
        </row>
        <row r="32">
          <cell r="C32">
            <v>125895</v>
          </cell>
          <cell r="D32">
            <v>132314</v>
          </cell>
          <cell r="E32">
            <v>4037349</v>
          </cell>
          <cell r="F32">
            <v>3509099</v>
          </cell>
          <cell r="G32">
            <v>483588</v>
          </cell>
        </row>
        <row r="33">
          <cell r="C33">
            <v>126932</v>
          </cell>
          <cell r="D33">
            <v>59390</v>
          </cell>
          <cell r="E33">
            <v>3785266</v>
          </cell>
          <cell r="F33">
            <v>1674718</v>
          </cell>
          <cell r="G33">
            <v>41148</v>
          </cell>
        </row>
        <row r="34">
          <cell r="C34">
            <v>22344</v>
          </cell>
          <cell r="D34">
            <v>51513</v>
          </cell>
          <cell r="E34">
            <v>1606626</v>
          </cell>
          <cell r="F34">
            <v>9704</v>
          </cell>
          <cell r="G34">
            <v>5455292</v>
          </cell>
        </row>
        <row r="35">
          <cell r="C35">
            <v>5977155</v>
          </cell>
          <cell r="D35">
            <v>94744</v>
          </cell>
          <cell r="E35">
            <v>129668</v>
          </cell>
          <cell r="F35">
            <v>89737</v>
          </cell>
          <cell r="G35">
            <v>26224</v>
          </cell>
        </row>
        <row r="36">
          <cell r="C36">
            <v>13268198</v>
          </cell>
          <cell r="D36">
            <v>387397</v>
          </cell>
          <cell r="E36">
            <v>2567913</v>
          </cell>
          <cell r="F36">
            <v>802751</v>
          </cell>
          <cell r="G36">
            <v>23719</v>
          </cell>
        </row>
        <row r="37">
          <cell r="C37">
            <v>95743</v>
          </cell>
          <cell r="D37">
            <v>70689</v>
          </cell>
          <cell r="E37">
            <v>2388212</v>
          </cell>
          <cell r="F37">
            <v>13875</v>
          </cell>
          <cell r="G37">
            <v>3181295</v>
          </cell>
        </row>
        <row r="38">
          <cell r="C38">
            <v>121735</v>
          </cell>
          <cell r="D38">
            <v>5340946</v>
          </cell>
          <cell r="E38">
            <v>1037155</v>
          </cell>
          <cell r="F38">
            <v>41403</v>
          </cell>
          <cell r="G38">
            <v>13305</v>
          </cell>
        </row>
        <row r="39">
          <cell r="C39">
            <v>182981</v>
          </cell>
          <cell r="D39">
            <v>87357</v>
          </cell>
          <cell r="E39">
            <v>4562828</v>
          </cell>
          <cell r="F39">
            <v>4078734</v>
          </cell>
          <cell r="G39">
            <v>51086</v>
          </cell>
        </row>
        <row r="40">
          <cell r="C40">
            <v>165071</v>
          </cell>
          <cell r="D40">
            <v>5630669</v>
          </cell>
          <cell r="E40">
            <v>615247</v>
          </cell>
          <cell r="F40">
            <v>62311</v>
          </cell>
          <cell r="G40">
            <v>9087</v>
          </cell>
        </row>
        <row r="41">
          <cell r="C41">
            <v>32370</v>
          </cell>
          <cell r="D41">
            <v>32665</v>
          </cell>
          <cell r="E41">
            <v>3342309</v>
          </cell>
          <cell r="F41">
            <v>16987</v>
          </cell>
          <cell r="G41">
            <v>3616826</v>
          </cell>
        </row>
        <row r="42">
          <cell r="C42">
            <v>7215104</v>
          </cell>
          <cell r="D42">
            <v>173833</v>
          </cell>
          <cell r="E42">
            <v>7969651</v>
          </cell>
          <cell r="F42">
            <v>91044</v>
          </cell>
          <cell r="G42">
            <v>19535</v>
          </cell>
        </row>
        <row r="43">
          <cell r="C43">
            <v>115246</v>
          </cell>
          <cell r="D43">
            <v>351629</v>
          </cell>
          <cell r="E43">
            <v>2147741</v>
          </cell>
          <cell r="F43">
            <v>16174</v>
          </cell>
          <cell r="G43">
            <v>3816858</v>
          </cell>
        </row>
        <row r="44">
          <cell r="C44">
            <v>20790</v>
          </cell>
          <cell r="D44">
            <v>102789</v>
          </cell>
          <cell r="E44">
            <v>55889</v>
          </cell>
          <cell r="F44">
            <v>4673477</v>
          </cell>
          <cell r="G44">
            <v>41118</v>
          </cell>
        </row>
        <row r="45">
          <cell r="C45">
            <v>152216</v>
          </cell>
          <cell r="D45">
            <v>7916865</v>
          </cell>
          <cell r="E45">
            <v>2994603</v>
          </cell>
          <cell r="F45">
            <v>98078</v>
          </cell>
          <cell r="G45">
            <v>11163</v>
          </cell>
        </row>
        <row r="46">
          <cell r="C46">
            <v>189014</v>
          </cell>
          <cell r="D46">
            <v>92651</v>
          </cell>
          <cell r="E46">
            <v>7134590</v>
          </cell>
          <cell r="F46">
            <v>172596</v>
          </cell>
          <cell r="G46">
            <v>4897777</v>
          </cell>
        </row>
        <row r="47">
          <cell r="C47">
            <v>6438845</v>
          </cell>
          <cell r="D47">
            <v>85094</v>
          </cell>
          <cell r="E47">
            <v>930076</v>
          </cell>
          <cell r="F47">
            <v>120390</v>
          </cell>
          <cell r="G47">
            <v>35194</v>
          </cell>
        </row>
        <row r="48">
          <cell r="C48">
            <v>7919861</v>
          </cell>
          <cell r="D48">
            <v>1495944</v>
          </cell>
          <cell r="E48">
            <v>7593796</v>
          </cell>
          <cell r="F48">
            <v>11393200</v>
          </cell>
          <cell r="G48">
            <v>617356</v>
          </cell>
        </row>
        <row r="49">
          <cell r="C49">
            <v>67666</v>
          </cell>
          <cell r="D49">
            <v>84801</v>
          </cell>
          <cell r="E49">
            <v>7701016</v>
          </cell>
          <cell r="F49">
            <v>21424</v>
          </cell>
          <cell r="G49">
            <v>1384500</v>
          </cell>
        </row>
        <row r="50">
          <cell r="C50">
            <v>207902</v>
          </cell>
          <cell r="D50">
            <v>307548</v>
          </cell>
          <cell r="E50">
            <v>6916016</v>
          </cell>
          <cell r="F50">
            <v>1935669</v>
          </cell>
          <cell r="G50">
            <v>48443</v>
          </cell>
        </row>
        <row r="51">
          <cell r="C51">
            <v>63132</v>
          </cell>
          <cell r="D51">
            <v>37981</v>
          </cell>
          <cell r="E51">
            <v>2822080</v>
          </cell>
          <cell r="F51">
            <v>2364709</v>
          </cell>
          <cell r="G51">
            <v>23106</v>
          </cell>
        </row>
        <row r="52">
          <cell r="C52">
            <v>404502</v>
          </cell>
          <cell r="D52">
            <v>208072</v>
          </cell>
          <cell r="E52">
            <v>5180984</v>
          </cell>
          <cell r="F52">
            <v>3051331</v>
          </cell>
          <cell r="G52">
            <v>44246</v>
          </cell>
        </row>
        <row r="53">
          <cell r="C53">
            <v>12934337</v>
          </cell>
          <cell r="D53">
            <v>183549</v>
          </cell>
          <cell r="E53">
            <v>1536018</v>
          </cell>
          <cell r="F53">
            <v>170975</v>
          </cell>
          <cell r="G53">
            <v>60732</v>
          </cell>
        </row>
        <row r="54">
          <cell r="C54">
            <v>103674</v>
          </cell>
          <cell r="D54">
            <v>4459429</v>
          </cell>
          <cell r="E54">
            <v>345897</v>
          </cell>
          <cell r="F54">
            <v>34670</v>
          </cell>
          <cell r="G54">
            <v>9509</v>
          </cell>
        </row>
        <row r="55">
          <cell r="C55">
            <v>23911</v>
          </cell>
          <cell r="D55">
            <v>29133</v>
          </cell>
          <cell r="E55">
            <v>2296321</v>
          </cell>
          <cell r="F55">
            <v>6358</v>
          </cell>
          <cell r="G55">
            <v>2884604</v>
          </cell>
        </row>
        <row r="56">
          <cell r="C56">
            <v>12532520</v>
          </cell>
          <cell r="D56">
            <v>1782563</v>
          </cell>
          <cell r="E56">
            <v>2506822</v>
          </cell>
          <cell r="F56">
            <v>124544</v>
          </cell>
          <cell r="G56">
            <v>639717</v>
          </cell>
        </row>
        <row r="57">
          <cell r="C57">
            <v>257962</v>
          </cell>
          <cell r="D57">
            <v>4181772</v>
          </cell>
          <cell r="E57">
            <v>2024148</v>
          </cell>
          <cell r="F57">
            <v>43184</v>
          </cell>
          <cell r="G57">
            <v>9945076</v>
          </cell>
        </row>
        <row r="58">
          <cell r="C58">
            <v>95422</v>
          </cell>
          <cell r="D58">
            <v>68528</v>
          </cell>
          <cell r="E58">
            <v>5842343</v>
          </cell>
          <cell r="F58">
            <v>46891</v>
          </cell>
          <cell r="G58">
            <v>2535537</v>
          </cell>
        </row>
        <row r="59">
          <cell r="C59">
            <v>248903</v>
          </cell>
          <cell r="D59">
            <v>804218</v>
          </cell>
          <cell r="E59">
            <v>167226</v>
          </cell>
          <cell r="F59">
            <v>46932</v>
          </cell>
          <cell r="G59">
            <v>9172557</v>
          </cell>
        </row>
        <row r="60">
          <cell r="C60">
            <v>137137</v>
          </cell>
          <cell r="D60">
            <v>61235</v>
          </cell>
          <cell r="E60">
            <v>3663278</v>
          </cell>
          <cell r="F60">
            <v>3441572</v>
          </cell>
          <cell r="G60">
            <v>13730</v>
          </cell>
        </row>
        <row r="61">
          <cell r="C61">
            <v>144438</v>
          </cell>
          <cell r="D61">
            <v>86987</v>
          </cell>
          <cell r="E61">
            <v>3144400</v>
          </cell>
          <cell r="F61">
            <v>3415739</v>
          </cell>
          <cell r="G61">
            <v>21763</v>
          </cell>
        </row>
        <row r="62">
          <cell r="C62">
            <v>108414</v>
          </cell>
          <cell r="D62">
            <v>9086340</v>
          </cell>
          <cell r="E62">
            <v>2091764</v>
          </cell>
          <cell r="F62">
            <v>49025</v>
          </cell>
          <cell r="G62">
            <v>21426</v>
          </cell>
        </row>
        <row r="63">
          <cell r="C63">
            <v>1127075</v>
          </cell>
          <cell r="D63">
            <v>434286</v>
          </cell>
          <cell r="E63">
            <v>653439</v>
          </cell>
          <cell r="F63">
            <v>592589</v>
          </cell>
          <cell r="G63">
            <v>236948</v>
          </cell>
        </row>
        <row r="64">
          <cell r="C64">
            <v>2597288</v>
          </cell>
          <cell r="D64">
            <v>499287</v>
          </cell>
          <cell r="E64">
            <v>1903917</v>
          </cell>
          <cell r="F64">
            <v>436978</v>
          </cell>
          <cell r="G64">
            <v>272127</v>
          </cell>
        </row>
        <row r="65">
          <cell r="C65">
            <v>1110744</v>
          </cell>
          <cell r="D65">
            <v>3582955</v>
          </cell>
          <cell r="E65">
            <v>1806041</v>
          </cell>
          <cell r="F65">
            <v>268478</v>
          </cell>
          <cell r="G65">
            <v>214717</v>
          </cell>
        </row>
        <row r="66">
          <cell r="C66">
            <v>360690</v>
          </cell>
          <cell r="D66">
            <v>345207</v>
          </cell>
          <cell r="E66">
            <v>76444</v>
          </cell>
          <cell r="F66">
            <v>22731</v>
          </cell>
          <cell r="G66">
            <v>725448</v>
          </cell>
        </row>
        <row r="67">
          <cell r="C67">
            <v>2140</v>
          </cell>
          <cell r="D67">
            <v>2805</v>
          </cell>
          <cell r="E67">
            <v>413058</v>
          </cell>
          <cell r="F67">
            <v>4438</v>
          </cell>
          <cell r="G67">
            <v>623479</v>
          </cell>
        </row>
        <row r="68">
          <cell r="C68">
            <v>87964</v>
          </cell>
          <cell r="D68">
            <v>26661</v>
          </cell>
          <cell r="E68">
            <v>25024</v>
          </cell>
          <cell r="F68">
            <v>15020</v>
          </cell>
          <cell r="G68">
            <v>6662</v>
          </cell>
        </row>
        <row r="69">
          <cell r="C69">
            <v>203901</v>
          </cell>
          <cell r="D69">
            <v>270149</v>
          </cell>
          <cell r="E69">
            <v>654655</v>
          </cell>
          <cell r="F69">
            <v>91963</v>
          </cell>
          <cell r="G69">
            <v>46034</v>
          </cell>
        </row>
        <row r="70">
          <cell r="C70">
            <v>459552</v>
          </cell>
          <cell r="D70">
            <v>117193</v>
          </cell>
          <cell r="E70">
            <v>139051</v>
          </cell>
          <cell r="F70">
            <v>53737</v>
          </cell>
          <cell r="G70">
            <v>35823</v>
          </cell>
        </row>
        <row r="71">
          <cell r="C71">
            <v>380433</v>
          </cell>
          <cell r="D71">
            <v>9176560</v>
          </cell>
          <cell r="E71">
            <v>5624952</v>
          </cell>
          <cell r="F71">
            <v>7418633</v>
          </cell>
          <cell r="G71">
            <v>37507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 взр."/>
      <sheetName val="4Прил.Профил. дети"/>
      <sheetName val="5Прил. НП"/>
      <sheetName val="6Вызовы СМП"/>
      <sheetName val="7. Уровень госп. ПН"/>
      <sheetName val="8.Экстр.госпитализации"/>
      <sheetName val="9.АПП после инфаркта,инсульта"/>
      <sheetName val="6Весовые коэф."/>
    </sheetNames>
    <sheetDataSet>
      <sheetData sheetId="0"/>
      <sheetData sheetId="1">
        <row r="6">
          <cell r="A6">
            <v>560002</v>
          </cell>
          <cell r="B6" t="str">
            <v>ОРЕНБУРГ ОБЛАСТНАЯ КБ  № 2</v>
          </cell>
          <cell r="C6">
            <v>12651</v>
          </cell>
          <cell r="D6">
            <v>0</v>
          </cell>
          <cell r="E6">
            <v>16643</v>
          </cell>
          <cell r="F6">
            <v>0</v>
          </cell>
          <cell r="G6">
            <v>0.76</v>
          </cell>
          <cell r="H6">
            <v>0</v>
          </cell>
          <cell r="I6">
            <v>4.0199999999999996</v>
          </cell>
          <cell r="J6">
            <v>0</v>
          </cell>
          <cell r="K6">
            <v>0</v>
          </cell>
          <cell r="L6">
            <v>0</v>
          </cell>
          <cell r="M6">
            <v>1</v>
          </cell>
          <cell r="O6">
            <v>0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3639</v>
          </cell>
          <cell r="D7">
            <v>15</v>
          </cell>
          <cell r="E7">
            <v>4203</v>
          </cell>
          <cell r="F7">
            <v>78</v>
          </cell>
          <cell r="G7">
            <v>0.86599999999999999</v>
          </cell>
          <cell r="H7">
            <v>0.192</v>
          </cell>
          <cell r="I7">
            <v>4.6399999999999997</v>
          </cell>
          <cell r="J7">
            <v>0.18</v>
          </cell>
          <cell r="K7">
            <v>4.55</v>
          </cell>
          <cell r="L7">
            <v>0</v>
          </cell>
          <cell r="O7">
            <v>4.55</v>
          </cell>
        </row>
        <row r="8">
          <cell r="A8">
            <v>560017</v>
          </cell>
          <cell r="B8" t="str">
            <v>ОРЕНБУРГ ГБУЗ ГКБ №1</v>
          </cell>
          <cell r="C8">
            <v>53216</v>
          </cell>
          <cell r="D8">
            <v>7</v>
          </cell>
          <cell r="E8">
            <v>76148</v>
          </cell>
          <cell r="F8">
            <v>3</v>
          </cell>
          <cell r="G8">
            <v>0.69899999999999995</v>
          </cell>
          <cell r="H8">
            <v>2.3330000000000002</v>
          </cell>
          <cell r="I8">
            <v>3.66</v>
          </cell>
          <cell r="J8">
            <v>5</v>
          </cell>
          <cell r="K8">
            <v>0</v>
          </cell>
          <cell r="L8">
            <v>0</v>
          </cell>
          <cell r="M8">
            <v>1</v>
          </cell>
          <cell r="O8">
            <v>0</v>
          </cell>
        </row>
        <row r="9">
          <cell r="A9">
            <v>560019</v>
          </cell>
          <cell r="B9" t="str">
            <v>ОРЕНБУРГ ГАУЗ ГКБ  №3</v>
          </cell>
          <cell r="C9">
            <v>74549</v>
          </cell>
          <cell r="D9">
            <v>9581</v>
          </cell>
          <cell r="E9">
            <v>88898</v>
          </cell>
          <cell r="F9">
            <v>4287</v>
          </cell>
          <cell r="G9">
            <v>0.83899999999999997</v>
          </cell>
          <cell r="H9">
            <v>2.2349999999999999</v>
          </cell>
          <cell r="I9">
            <v>4.49</v>
          </cell>
          <cell r="J9">
            <v>5</v>
          </cell>
          <cell r="K9">
            <v>4.2699999999999996</v>
          </cell>
          <cell r="L9">
            <v>0.25</v>
          </cell>
          <cell r="O9">
            <v>4.5199999999999996</v>
          </cell>
        </row>
        <row r="10">
          <cell r="A10">
            <v>560021</v>
          </cell>
          <cell r="B10" t="str">
            <v>ОРЕНБУРГ ГБУЗ ГКБ № 5</v>
          </cell>
          <cell r="C10">
            <v>38095</v>
          </cell>
          <cell r="D10">
            <v>47449</v>
          </cell>
          <cell r="E10">
            <v>55692</v>
          </cell>
          <cell r="F10">
            <v>37623</v>
          </cell>
          <cell r="G10">
            <v>0.68400000000000005</v>
          </cell>
          <cell r="H10">
            <v>1.2609999999999999</v>
          </cell>
          <cell r="I10">
            <v>3.58</v>
          </cell>
          <cell r="J10">
            <v>3.06</v>
          </cell>
          <cell r="K10">
            <v>2.15</v>
          </cell>
          <cell r="L10">
            <v>1.22</v>
          </cell>
          <cell r="O10">
            <v>3.37</v>
          </cell>
        </row>
        <row r="11">
          <cell r="A11">
            <v>560022</v>
          </cell>
          <cell r="B11" t="str">
            <v>ОРЕНБУРГ ГАУЗ ГКБ  №6</v>
          </cell>
          <cell r="C11">
            <v>59923</v>
          </cell>
          <cell r="D11">
            <v>41994</v>
          </cell>
          <cell r="E11">
            <v>66561</v>
          </cell>
          <cell r="F11">
            <v>23742</v>
          </cell>
          <cell r="G11">
            <v>0.9</v>
          </cell>
          <cell r="H11">
            <v>1.7689999999999999</v>
          </cell>
          <cell r="I11">
            <v>4.84</v>
          </cell>
          <cell r="J11">
            <v>4.43</v>
          </cell>
          <cell r="K11">
            <v>3.58</v>
          </cell>
          <cell r="L11">
            <v>1.1499999999999999</v>
          </cell>
          <cell r="O11">
            <v>4.7300000000000004</v>
          </cell>
        </row>
        <row r="12">
          <cell r="A12">
            <v>560024</v>
          </cell>
          <cell r="B12" t="str">
            <v>ОРЕНБУРГ ГАУЗ ДГКБ</v>
          </cell>
          <cell r="C12">
            <v>1594</v>
          </cell>
          <cell r="D12">
            <v>104777</v>
          </cell>
          <cell r="E12">
            <v>2563</v>
          </cell>
          <cell r="F12">
            <v>49797</v>
          </cell>
          <cell r="G12">
            <v>0.622</v>
          </cell>
          <cell r="H12">
            <v>2.1040000000000001</v>
          </cell>
          <cell r="I12">
            <v>3.21</v>
          </cell>
          <cell r="J12">
            <v>5</v>
          </cell>
          <cell r="K12">
            <v>0.16</v>
          </cell>
          <cell r="L12">
            <v>4.75</v>
          </cell>
          <cell r="O12">
            <v>4.91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54117</v>
          </cell>
          <cell r="D13">
            <v>9843</v>
          </cell>
          <cell r="E13">
            <v>93817</v>
          </cell>
          <cell r="F13">
            <v>18922</v>
          </cell>
          <cell r="G13">
            <v>0.57699999999999996</v>
          </cell>
          <cell r="H13">
            <v>0.52</v>
          </cell>
          <cell r="I13">
            <v>2.95</v>
          </cell>
          <cell r="J13">
            <v>1.06</v>
          </cell>
          <cell r="K13">
            <v>2.4500000000000002</v>
          </cell>
          <cell r="L13">
            <v>0.18</v>
          </cell>
          <cell r="O13">
            <v>2.63</v>
          </cell>
        </row>
        <row r="14">
          <cell r="A14">
            <v>560032</v>
          </cell>
          <cell r="B14" t="str">
            <v>ОРСКАЯ ГАУЗ ГБ № 2</v>
          </cell>
          <cell r="C14">
            <v>8009</v>
          </cell>
          <cell r="D14">
            <v>3</v>
          </cell>
          <cell r="E14">
            <v>20918</v>
          </cell>
          <cell r="F14">
            <v>1</v>
          </cell>
          <cell r="G14">
            <v>0.38300000000000001</v>
          </cell>
          <cell r="H14">
            <v>0</v>
          </cell>
          <cell r="I14">
            <v>1.81</v>
          </cell>
          <cell r="J14">
            <v>0</v>
          </cell>
          <cell r="K14">
            <v>0</v>
          </cell>
          <cell r="L14">
            <v>0</v>
          </cell>
          <cell r="M14">
            <v>1</v>
          </cell>
          <cell r="O14">
            <v>0</v>
          </cell>
        </row>
        <row r="15">
          <cell r="A15">
            <v>560033</v>
          </cell>
          <cell r="B15" t="str">
            <v>ОРСКАЯ ГАУЗ ГБ № 3</v>
          </cell>
          <cell r="C15">
            <v>27009</v>
          </cell>
          <cell r="D15">
            <v>0</v>
          </cell>
          <cell r="E15">
            <v>40375</v>
          </cell>
          <cell r="F15">
            <v>0</v>
          </cell>
          <cell r="G15">
            <v>0.66900000000000004</v>
          </cell>
          <cell r="H15">
            <v>0</v>
          </cell>
          <cell r="I15">
            <v>3.49</v>
          </cell>
          <cell r="J15">
            <v>0</v>
          </cell>
          <cell r="K15">
            <v>3.49</v>
          </cell>
          <cell r="L15">
            <v>0</v>
          </cell>
          <cell r="O15">
            <v>3.49</v>
          </cell>
        </row>
        <row r="16">
          <cell r="A16">
            <v>560034</v>
          </cell>
          <cell r="B16" t="str">
            <v>ОРСКАЯ ГАУЗ ГБ № 4</v>
          </cell>
          <cell r="C16">
            <v>22639</v>
          </cell>
          <cell r="D16">
            <v>0</v>
          </cell>
          <cell r="E16">
            <v>38139</v>
          </cell>
          <cell r="F16">
            <v>2</v>
          </cell>
          <cell r="G16">
            <v>0.59399999999999997</v>
          </cell>
          <cell r="H16">
            <v>0</v>
          </cell>
          <cell r="I16">
            <v>3.05</v>
          </cell>
          <cell r="J16">
            <v>0</v>
          </cell>
          <cell r="K16">
            <v>3.05</v>
          </cell>
          <cell r="L16">
            <v>0</v>
          </cell>
          <cell r="O16">
            <v>3.05</v>
          </cell>
        </row>
        <row r="17">
          <cell r="A17">
            <v>560035</v>
          </cell>
          <cell r="B17" t="str">
            <v>ОРСКАЯ ГАУЗ ГБ № 5</v>
          </cell>
          <cell r="C17">
            <v>456</v>
          </cell>
          <cell r="D17">
            <v>34183</v>
          </cell>
          <cell r="E17">
            <v>1817</v>
          </cell>
          <cell r="F17">
            <v>30887</v>
          </cell>
          <cell r="G17">
            <v>0.251</v>
          </cell>
          <cell r="H17">
            <v>1.107</v>
          </cell>
          <cell r="I17">
            <v>1.03</v>
          </cell>
          <cell r="J17">
            <v>2.65</v>
          </cell>
          <cell r="K17">
            <v>0.06</v>
          </cell>
          <cell r="L17">
            <v>2.4900000000000002</v>
          </cell>
          <cell r="O17">
            <v>2.5499999999999998</v>
          </cell>
        </row>
        <row r="18">
          <cell r="A18">
            <v>560036</v>
          </cell>
          <cell r="B18" t="str">
            <v>ОРСКАЯ ГАУЗ ГБ № 1</v>
          </cell>
          <cell r="C18">
            <v>22170</v>
          </cell>
          <cell r="D18">
            <v>12364</v>
          </cell>
          <cell r="E18">
            <v>47649</v>
          </cell>
          <cell r="F18">
            <v>10767</v>
          </cell>
          <cell r="G18">
            <v>0.46500000000000002</v>
          </cell>
          <cell r="H18">
            <v>1.1479999999999999</v>
          </cell>
          <cell r="I18">
            <v>2.29</v>
          </cell>
          <cell r="J18">
            <v>2.76</v>
          </cell>
          <cell r="K18">
            <v>1.88</v>
          </cell>
          <cell r="L18">
            <v>0.5</v>
          </cell>
          <cell r="O18">
            <v>2.38</v>
          </cell>
        </row>
        <row r="19">
          <cell r="A19">
            <v>560041</v>
          </cell>
          <cell r="B19" t="str">
            <v>НОВОТРОИЦКАЯ ГАУЗ ДГБ</v>
          </cell>
          <cell r="C19">
            <v>488</v>
          </cell>
          <cell r="D19">
            <v>25295</v>
          </cell>
          <cell r="E19">
            <v>1729</v>
          </cell>
          <cell r="F19">
            <v>19384</v>
          </cell>
          <cell r="G19">
            <v>0.28199999999999997</v>
          </cell>
          <cell r="H19">
            <v>1.3049999999999999</v>
          </cell>
          <cell r="I19">
            <v>1.22</v>
          </cell>
          <cell r="J19">
            <v>3.18</v>
          </cell>
          <cell r="K19">
            <v>0.1</v>
          </cell>
          <cell r="L19">
            <v>2.93</v>
          </cell>
          <cell r="O19">
            <v>3.03</v>
          </cell>
        </row>
        <row r="20">
          <cell r="A20">
            <v>560043</v>
          </cell>
          <cell r="B20" t="str">
            <v>МЕДНОГОРСКАЯ ГБ</v>
          </cell>
          <cell r="C20">
            <v>13918</v>
          </cell>
          <cell r="D20">
            <v>5986</v>
          </cell>
          <cell r="E20">
            <v>21192</v>
          </cell>
          <cell r="F20">
            <v>5128</v>
          </cell>
          <cell r="G20">
            <v>0.65700000000000003</v>
          </cell>
          <cell r="H20">
            <v>1.167</v>
          </cell>
          <cell r="I20">
            <v>3.42</v>
          </cell>
          <cell r="J20">
            <v>2.81</v>
          </cell>
          <cell r="K20">
            <v>0</v>
          </cell>
          <cell r="L20">
            <v>0.53</v>
          </cell>
          <cell r="M20">
            <v>1</v>
          </cell>
          <cell r="O20">
            <v>0.53</v>
          </cell>
        </row>
        <row r="21">
          <cell r="A21">
            <v>560045</v>
          </cell>
          <cell r="B21" t="str">
            <v>БУГУРУСЛАНСКАЯ ГБ</v>
          </cell>
          <cell r="C21">
            <v>13154</v>
          </cell>
          <cell r="D21">
            <v>9392</v>
          </cell>
          <cell r="E21">
            <v>19864</v>
          </cell>
          <cell r="F21">
            <v>5883</v>
          </cell>
          <cell r="G21">
            <v>0.66200000000000003</v>
          </cell>
          <cell r="H21">
            <v>1.5960000000000001</v>
          </cell>
          <cell r="I21">
            <v>3.45</v>
          </cell>
          <cell r="J21">
            <v>3.96</v>
          </cell>
          <cell r="K21">
            <v>2.66</v>
          </cell>
          <cell r="L21">
            <v>0.91</v>
          </cell>
          <cell r="O21">
            <v>3.57</v>
          </cell>
        </row>
        <row r="22">
          <cell r="A22">
            <v>560047</v>
          </cell>
          <cell r="B22" t="str">
            <v>БУГУРУСЛАНСКАЯ РБ</v>
          </cell>
          <cell r="C22">
            <v>18636</v>
          </cell>
          <cell r="D22">
            <v>9766</v>
          </cell>
          <cell r="E22">
            <v>30201</v>
          </cell>
          <cell r="F22">
            <v>8274</v>
          </cell>
          <cell r="G22">
            <v>0.61699999999999999</v>
          </cell>
          <cell r="H22">
            <v>1.18</v>
          </cell>
          <cell r="I22">
            <v>3.18</v>
          </cell>
          <cell r="J22">
            <v>2.84</v>
          </cell>
          <cell r="K22">
            <v>2.48</v>
          </cell>
          <cell r="L22">
            <v>0.62</v>
          </cell>
          <cell r="O22">
            <v>3.1</v>
          </cell>
        </row>
        <row r="23">
          <cell r="A23">
            <v>560052</v>
          </cell>
          <cell r="B23" t="str">
            <v>АБДУЛИНСКАЯ ГБ</v>
          </cell>
          <cell r="C23">
            <v>12086</v>
          </cell>
          <cell r="D23">
            <v>4761</v>
          </cell>
          <cell r="E23">
            <v>18111</v>
          </cell>
          <cell r="F23">
            <v>5636</v>
          </cell>
          <cell r="G23">
            <v>0.66700000000000004</v>
          </cell>
          <cell r="H23">
            <v>0.84499999999999997</v>
          </cell>
          <cell r="I23">
            <v>3.48</v>
          </cell>
          <cell r="J23">
            <v>1.94</v>
          </cell>
          <cell r="K23">
            <v>0</v>
          </cell>
          <cell r="L23">
            <v>0.47</v>
          </cell>
          <cell r="M23">
            <v>1</v>
          </cell>
          <cell r="O23">
            <v>0.47</v>
          </cell>
        </row>
        <row r="24">
          <cell r="A24">
            <v>560053</v>
          </cell>
          <cell r="B24" t="str">
            <v>АДАМОВСКАЯ РБ</v>
          </cell>
          <cell r="C24">
            <v>5346</v>
          </cell>
          <cell r="D24">
            <v>2870</v>
          </cell>
          <cell r="E24">
            <v>16237</v>
          </cell>
          <cell r="F24">
            <v>4701</v>
          </cell>
          <cell r="G24">
            <v>0.32900000000000001</v>
          </cell>
          <cell r="H24">
            <v>0.61099999999999999</v>
          </cell>
          <cell r="I24">
            <v>1.49</v>
          </cell>
          <cell r="J24">
            <v>1.31</v>
          </cell>
          <cell r="K24">
            <v>1.1599999999999999</v>
          </cell>
          <cell r="L24">
            <v>0.28999999999999998</v>
          </cell>
          <cell r="O24">
            <v>1.45</v>
          </cell>
        </row>
        <row r="25">
          <cell r="A25">
            <v>560054</v>
          </cell>
          <cell r="B25" t="str">
            <v>АКБУЛАКСКАЯ РБ</v>
          </cell>
          <cell r="C25">
            <v>9351</v>
          </cell>
          <cell r="D25">
            <v>7609</v>
          </cell>
          <cell r="E25">
            <v>16287</v>
          </cell>
          <cell r="F25">
            <v>5318</v>
          </cell>
          <cell r="G25">
            <v>0.57399999999999995</v>
          </cell>
          <cell r="H25">
            <v>1.431</v>
          </cell>
          <cell r="I25">
            <v>2.93</v>
          </cell>
          <cell r="J25">
            <v>3.52</v>
          </cell>
          <cell r="K25">
            <v>2.2000000000000002</v>
          </cell>
          <cell r="L25">
            <v>0.88</v>
          </cell>
          <cell r="O25">
            <v>3.08</v>
          </cell>
        </row>
        <row r="26">
          <cell r="A26">
            <v>560055</v>
          </cell>
          <cell r="B26" t="str">
            <v>АЛЕКСАНДРОВСКАЯ РБ</v>
          </cell>
          <cell r="C26">
            <v>5632</v>
          </cell>
          <cell r="D26">
            <v>3419</v>
          </cell>
          <cell r="E26">
            <v>11496</v>
          </cell>
          <cell r="F26">
            <v>2801</v>
          </cell>
          <cell r="G26">
            <v>0.49</v>
          </cell>
          <cell r="H26">
            <v>1.2210000000000001</v>
          </cell>
          <cell r="I26">
            <v>2.44</v>
          </cell>
          <cell r="J26">
            <v>2.95</v>
          </cell>
          <cell r="K26">
            <v>1.95</v>
          </cell>
          <cell r="L26">
            <v>0.59</v>
          </cell>
          <cell r="O26">
            <v>2.54</v>
          </cell>
        </row>
        <row r="27">
          <cell r="A27">
            <v>560056</v>
          </cell>
          <cell r="B27" t="str">
            <v>АСЕКЕЕВСКАЯ РБ</v>
          </cell>
          <cell r="C27">
            <v>9291</v>
          </cell>
          <cell r="D27">
            <v>3409</v>
          </cell>
          <cell r="E27">
            <v>15666</v>
          </cell>
          <cell r="F27">
            <v>3497</v>
          </cell>
          <cell r="G27">
            <v>0.59299999999999997</v>
          </cell>
          <cell r="H27">
            <v>0.97499999999999998</v>
          </cell>
          <cell r="I27">
            <v>3.04</v>
          </cell>
          <cell r="J27">
            <v>2.29</v>
          </cell>
          <cell r="K27">
            <v>2.4900000000000002</v>
          </cell>
          <cell r="L27">
            <v>0.41</v>
          </cell>
          <cell r="O27">
            <v>2.9</v>
          </cell>
        </row>
        <row r="28">
          <cell r="A28">
            <v>560057</v>
          </cell>
          <cell r="B28" t="str">
            <v>БЕЛЯЕВСКАЯ РБ</v>
          </cell>
          <cell r="C28">
            <v>9672</v>
          </cell>
          <cell r="D28">
            <v>4457</v>
          </cell>
          <cell r="E28">
            <v>12626</v>
          </cell>
          <cell r="F28">
            <v>3365</v>
          </cell>
          <cell r="G28">
            <v>0.76600000000000001</v>
          </cell>
          <cell r="H28">
            <v>1.325</v>
          </cell>
          <cell r="I28">
            <v>4.0599999999999996</v>
          </cell>
          <cell r="J28">
            <v>3.23</v>
          </cell>
          <cell r="K28">
            <v>3.21</v>
          </cell>
          <cell r="L28">
            <v>0.68</v>
          </cell>
          <cell r="O28">
            <v>3.89</v>
          </cell>
        </row>
        <row r="29">
          <cell r="A29">
            <v>560058</v>
          </cell>
          <cell r="B29" t="str">
            <v>ГАЙСКАЯ ГБ</v>
          </cell>
          <cell r="C29">
            <v>22723</v>
          </cell>
          <cell r="D29">
            <v>9667</v>
          </cell>
          <cell r="E29">
            <v>35088</v>
          </cell>
          <cell r="F29">
            <v>9883</v>
          </cell>
          <cell r="G29">
            <v>0.64800000000000002</v>
          </cell>
          <cell r="H29">
            <v>0.97799999999999998</v>
          </cell>
          <cell r="I29">
            <v>3.36</v>
          </cell>
          <cell r="J29">
            <v>2.2999999999999998</v>
          </cell>
          <cell r="K29">
            <v>2.62</v>
          </cell>
          <cell r="L29">
            <v>0.51</v>
          </cell>
          <cell r="O29">
            <v>3.13</v>
          </cell>
        </row>
        <row r="30">
          <cell r="A30">
            <v>560059</v>
          </cell>
          <cell r="B30" t="str">
            <v>ГРАЧЕВСКАЯ РБ</v>
          </cell>
          <cell r="C30">
            <v>5183</v>
          </cell>
          <cell r="D30">
            <v>2387</v>
          </cell>
          <cell r="E30">
            <v>10990</v>
          </cell>
          <cell r="F30">
            <v>2739</v>
          </cell>
          <cell r="G30">
            <v>0.47199999999999998</v>
          </cell>
          <cell r="H30">
            <v>0.871</v>
          </cell>
          <cell r="I30">
            <v>2.33</v>
          </cell>
          <cell r="J30">
            <v>2.0099999999999998</v>
          </cell>
          <cell r="K30">
            <v>1.86</v>
          </cell>
          <cell r="L30">
            <v>0.4</v>
          </cell>
          <cell r="O30">
            <v>2.2599999999999998</v>
          </cell>
        </row>
        <row r="31">
          <cell r="A31">
            <v>560060</v>
          </cell>
          <cell r="B31" t="str">
            <v>ДОМБАРОВСКАЯ РБ</v>
          </cell>
          <cell r="C31">
            <v>9200</v>
          </cell>
          <cell r="D31">
            <v>6057</v>
          </cell>
          <cell r="E31">
            <v>12402</v>
          </cell>
          <cell r="F31">
            <v>3725</v>
          </cell>
          <cell r="G31">
            <v>0.74199999999999999</v>
          </cell>
          <cell r="H31">
            <v>1.6259999999999999</v>
          </cell>
          <cell r="I31">
            <v>3.92</v>
          </cell>
          <cell r="J31">
            <v>4.04</v>
          </cell>
          <cell r="K31">
            <v>3.02</v>
          </cell>
          <cell r="L31">
            <v>0.93</v>
          </cell>
          <cell r="O31">
            <v>3.95</v>
          </cell>
        </row>
        <row r="32">
          <cell r="A32">
            <v>560061</v>
          </cell>
          <cell r="B32" t="str">
            <v>ИЛЕКСКАЯ РБ</v>
          </cell>
          <cell r="C32">
            <v>4809</v>
          </cell>
          <cell r="D32">
            <v>4226</v>
          </cell>
          <cell r="E32">
            <v>18243</v>
          </cell>
          <cell r="F32">
            <v>5371</v>
          </cell>
          <cell r="G32">
            <v>0.26400000000000001</v>
          </cell>
          <cell r="H32">
            <v>0.78700000000000003</v>
          </cell>
          <cell r="I32">
            <v>1.1100000000000001</v>
          </cell>
          <cell r="J32">
            <v>1.78</v>
          </cell>
          <cell r="K32">
            <v>0.85</v>
          </cell>
          <cell r="L32">
            <v>0.41</v>
          </cell>
          <cell r="O32">
            <v>1.26</v>
          </cell>
        </row>
        <row r="33">
          <cell r="A33">
            <v>560062</v>
          </cell>
          <cell r="B33" t="str">
            <v>КВАРКЕНСКАЯ РБ</v>
          </cell>
          <cell r="C33">
            <v>3539</v>
          </cell>
          <cell r="D33">
            <v>488</v>
          </cell>
          <cell r="E33">
            <v>13455</v>
          </cell>
          <cell r="F33">
            <v>3322</v>
          </cell>
          <cell r="G33">
            <v>0.26300000000000001</v>
          </cell>
          <cell r="H33">
            <v>0.14699999999999999</v>
          </cell>
          <cell r="I33">
            <v>1.1000000000000001</v>
          </cell>
          <cell r="J33">
            <v>0.06</v>
          </cell>
          <cell r="K33">
            <v>0.88</v>
          </cell>
          <cell r="L33">
            <v>0.01</v>
          </cell>
          <cell r="O33">
            <v>0.89</v>
          </cell>
        </row>
        <row r="34">
          <cell r="A34">
            <v>560063</v>
          </cell>
          <cell r="B34" t="str">
            <v>КРАСНОГВАРДЕЙСКАЯ РБ</v>
          </cell>
          <cell r="C34">
            <v>4416</v>
          </cell>
          <cell r="D34">
            <v>2769</v>
          </cell>
          <cell r="E34">
            <v>14262</v>
          </cell>
          <cell r="F34">
            <v>4257</v>
          </cell>
          <cell r="G34">
            <v>0.31</v>
          </cell>
          <cell r="H34">
            <v>0.65</v>
          </cell>
          <cell r="I34">
            <v>1.38</v>
          </cell>
          <cell r="J34">
            <v>1.41</v>
          </cell>
          <cell r="K34">
            <v>1.06</v>
          </cell>
          <cell r="L34">
            <v>0.32</v>
          </cell>
          <cell r="O34">
            <v>1.38</v>
          </cell>
        </row>
        <row r="35">
          <cell r="A35">
            <v>560064</v>
          </cell>
          <cell r="B35" t="str">
            <v>КУВАНДЫКСКАЯ ГБ</v>
          </cell>
          <cell r="C35">
            <v>21297</v>
          </cell>
          <cell r="D35">
            <v>17179</v>
          </cell>
          <cell r="E35">
            <v>31378</v>
          </cell>
          <cell r="F35">
            <v>9240</v>
          </cell>
          <cell r="G35">
            <v>0.67900000000000005</v>
          </cell>
          <cell r="H35">
            <v>1.859</v>
          </cell>
          <cell r="I35">
            <v>3.55</v>
          </cell>
          <cell r="J35">
            <v>4.67</v>
          </cell>
          <cell r="K35">
            <v>2.73</v>
          </cell>
          <cell r="L35">
            <v>1.07</v>
          </cell>
          <cell r="O35">
            <v>3.8</v>
          </cell>
        </row>
        <row r="36">
          <cell r="A36">
            <v>560065</v>
          </cell>
          <cell r="B36" t="str">
            <v>КУРМАНАЕВСКАЯ РБ</v>
          </cell>
          <cell r="C36">
            <v>7846</v>
          </cell>
          <cell r="D36">
            <v>4341</v>
          </cell>
          <cell r="E36">
            <v>13313</v>
          </cell>
          <cell r="F36">
            <v>3170</v>
          </cell>
          <cell r="G36">
            <v>0.58899999999999997</v>
          </cell>
          <cell r="H36">
            <v>1.369</v>
          </cell>
          <cell r="I36">
            <v>3.02</v>
          </cell>
          <cell r="J36">
            <v>3.35</v>
          </cell>
          <cell r="K36">
            <v>2.4500000000000002</v>
          </cell>
          <cell r="L36">
            <v>0.64</v>
          </cell>
          <cell r="O36">
            <v>3.09</v>
          </cell>
        </row>
        <row r="37">
          <cell r="A37">
            <v>560066</v>
          </cell>
          <cell r="B37" t="str">
            <v>МАТВЕЕВСКАЯ РБ</v>
          </cell>
          <cell r="C37">
            <v>5481</v>
          </cell>
          <cell r="D37">
            <v>2320</v>
          </cell>
          <cell r="E37">
            <v>9116</v>
          </cell>
          <cell r="F37">
            <v>2340</v>
          </cell>
          <cell r="G37">
            <v>0.60099999999999998</v>
          </cell>
          <cell r="H37">
            <v>0.99099999999999999</v>
          </cell>
          <cell r="I37">
            <v>3.09</v>
          </cell>
          <cell r="J37">
            <v>2.33</v>
          </cell>
          <cell r="K37">
            <v>2.4700000000000002</v>
          </cell>
          <cell r="L37">
            <v>0.47</v>
          </cell>
          <cell r="O37">
            <v>2.94</v>
          </cell>
        </row>
        <row r="38">
          <cell r="A38">
            <v>560067</v>
          </cell>
          <cell r="B38" t="str">
            <v>НОВООРСКАЯ РБ</v>
          </cell>
          <cell r="C38">
            <v>9486</v>
          </cell>
          <cell r="D38">
            <v>5577</v>
          </cell>
          <cell r="E38">
            <v>22077</v>
          </cell>
          <cell r="F38">
            <v>6959</v>
          </cell>
          <cell r="G38">
            <v>0.43</v>
          </cell>
          <cell r="H38">
            <v>0.80100000000000005</v>
          </cell>
          <cell r="I38">
            <v>2.08</v>
          </cell>
          <cell r="J38">
            <v>1.82</v>
          </cell>
          <cell r="K38">
            <v>0</v>
          </cell>
          <cell r="L38">
            <v>0.44</v>
          </cell>
          <cell r="M38">
            <v>1</v>
          </cell>
          <cell r="O38">
            <v>0.44</v>
          </cell>
        </row>
        <row r="39">
          <cell r="A39">
            <v>560068</v>
          </cell>
          <cell r="B39" t="str">
            <v>НОВОСЕРГИЕВСКАЯ РБ</v>
          </cell>
          <cell r="C39">
            <v>9843</v>
          </cell>
          <cell r="D39">
            <v>4116</v>
          </cell>
          <cell r="E39">
            <v>25525</v>
          </cell>
          <cell r="F39">
            <v>7379</v>
          </cell>
          <cell r="G39">
            <v>0.38600000000000001</v>
          </cell>
          <cell r="H39">
            <v>0.55800000000000005</v>
          </cell>
          <cell r="I39">
            <v>1.83</v>
          </cell>
          <cell r="J39">
            <v>1.17</v>
          </cell>
          <cell r="K39">
            <v>1.43</v>
          </cell>
          <cell r="L39">
            <v>0.26</v>
          </cell>
          <cell r="O39">
            <v>1.69</v>
          </cell>
        </row>
        <row r="40">
          <cell r="A40">
            <v>560069</v>
          </cell>
          <cell r="B40" t="str">
            <v>ОКТЯБРЬСКАЯ РБ</v>
          </cell>
          <cell r="C40">
            <v>10642</v>
          </cell>
          <cell r="D40">
            <v>3065</v>
          </cell>
          <cell r="E40">
            <v>15737</v>
          </cell>
          <cell r="F40">
            <v>4339</v>
          </cell>
          <cell r="G40">
            <v>0.67600000000000005</v>
          </cell>
          <cell r="H40">
            <v>0.70599999999999996</v>
          </cell>
          <cell r="I40">
            <v>3.53</v>
          </cell>
          <cell r="J40">
            <v>1.57</v>
          </cell>
          <cell r="K40">
            <v>2.75</v>
          </cell>
          <cell r="L40">
            <v>0.35</v>
          </cell>
          <cell r="O40">
            <v>3.1</v>
          </cell>
        </row>
        <row r="41">
          <cell r="A41">
            <v>560070</v>
          </cell>
          <cell r="B41" t="str">
            <v>ОРЕНБУРГСКАЯ РБ</v>
          </cell>
          <cell r="C41">
            <v>37566</v>
          </cell>
          <cell r="D41">
            <v>19438</v>
          </cell>
          <cell r="E41">
            <v>56667</v>
          </cell>
          <cell r="F41">
            <v>18259</v>
          </cell>
          <cell r="G41">
            <v>0.66300000000000003</v>
          </cell>
          <cell r="H41">
            <v>1.0649999999999999</v>
          </cell>
          <cell r="I41">
            <v>3.45</v>
          </cell>
          <cell r="J41">
            <v>2.5299999999999998</v>
          </cell>
          <cell r="K41">
            <v>2.62</v>
          </cell>
          <cell r="L41">
            <v>0.61</v>
          </cell>
          <cell r="O41">
            <v>3.23</v>
          </cell>
        </row>
        <row r="42">
          <cell r="A42">
            <v>560071</v>
          </cell>
          <cell r="B42" t="str">
            <v>ПЕРВОМАЙСКАЯ РБ</v>
          </cell>
          <cell r="C42">
            <v>8724</v>
          </cell>
          <cell r="D42">
            <v>6836</v>
          </cell>
          <cell r="E42">
            <v>18156</v>
          </cell>
          <cell r="F42">
            <v>5973</v>
          </cell>
          <cell r="G42">
            <v>0.48099999999999998</v>
          </cell>
          <cell r="H42">
            <v>1.1439999999999999</v>
          </cell>
          <cell r="I42">
            <v>2.38</v>
          </cell>
          <cell r="J42">
            <v>2.74</v>
          </cell>
          <cell r="K42">
            <v>1.79</v>
          </cell>
          <cell r="L42">
            <v>0.69</v>
          </cell>
          <cell r="O42">
            <v>2.48</v>
          </cell>
        </row>
        <row r="43">
          <cell r="A43">
            <v>560072</v>
          </cell>
          <cell r="B43" t="str">
            <v>ПЕРЕВОЛОЦКАЯ РБ</v>
          </cell>
          <cell r="C43">
            <v>7733</v>
          </cell>
          <cell r="D43">
            <v>3818</v>
          </cell>
          <cell r="E43">
            <v>19830</v>
          </cell>
          <cell r="F43">
            <v>5389</v>
          </cell>
          <cell r="G43">
            <v>0.39</v>
          </cell>
          <cell r="H43">
            <v>0.70799999999999996</v>
          </cell>
          <cell r="I43">
            <v>1.85</v>
          </cell>
          <cell r="J43">
            <v>1.57</v>
          </cell>
          <cell r="K43">
            <v>1.46</v>
          </cell>
          <cell r="L43">
            <v>0.33</v>
          </cell>
          <cell r="O43">
            <v>1.79</v>
          </cell>
        </row>
        <row r="44">
          <cell r="A44">
            <v>560073</v>
          </cell>
          <cell r="B44" t="str">
            <v>ПОНОМАРЕВСКАЯ РБ</v>
          </cell>
          <cell r="C44">
            <v>5749</v>
          </cell>
          <cell r="D44">
            <v>1295</v>
          </cell>
          <cell r="E44">
            <v>11129</v>
          </cell>
          <cell r="F44">
            <v>2275</v>
          </cell>
          <cell r="G44">
            <v>0.51700000000000002</v>
          </cell>
          <cell r="H44">
            <v>0.56899999999999995</v>
          </cell>
          <cell r="I44">
            <v>2.6</v>
          </cell>
          <cell r="J44">
            <v>1.2</v>
          </cell>
          <cell r="K44">
            <v>2.16</v>
          </cell>
          <cell r="L44">
            <v>0.2</v>
          </cell>
          <cell r="O44">
            <v>2.36</v>
          </cell>
        </row>
        <row r="45">
          <cell r="A45">
            <v>560074</v>
          </cell>
          <cell r="B45" t="str">
            <v>САКМАРСКАЯ  РБ</v>
          </cell>
          <cell r="C45">
            <v>8383</v>
          </cell>
          <cell r="D45">
            <v>3690</v>
          </cell>
          <cell r="E45">
            <v>17465</v>
          </cell>
          <cell r="F45">
            <v>5526</v>
          </cell>
          <cell r="G45">
            <v>0.48</v>
          </cell>
          <cell r="H45">
            <v>0.66800000000000004</v>
          </cell>
          <cell r="I45">
            <v>2.38</v>
          </cell>
          <cell r="J45">
            <v>1.46</v>
          </cell>
          <cell r="K45">
            <v>1.81</v>
          </cell>
          <cell r="L45">
            <v>0.35</v>
          </cell>
          <cell r="O45">
            <v>2.16</v>
          </cell>
        </row>
        <row r="46">
          <cell r="A46">
            <v>560075</v>
          </cell>
          <cell r="B46" t="str">
            <v>САРАКТАШСКАЯ РБ</v>
          </cell>
          <cell r="C46">
            <v>20808</v>
          </cell>
          <cell r="D46">
            <v>6509</v>
          </cell>
          <cell r="E46">
            <v>29942</v>
          </cell>
          <cell r="F46">
            <v>9035</v>
          </cell>
          <cell r="G46">
            <v>0.69499999999999995</v>
          </cell>
          <cell r="H46">
            <v>0.72</v>
          </cell>
          <cell r="I46">
            <v>3.64</v>
          </cell>
          <cell r="J46">
            <v>1.6</v>
          </cell>
          <cell r="K46">
            <v>2.8</v>
          </cell>
          <cell r="L46">
            <v>0.37</v>
          </cell>
          <cell r="O46">
            <v>3.17</v>
          </cell>
        </row>
        <row r="47">
          <cell r="A47">
            <v>560076</v>
          </cell>
          <cell r="B47" t="str">
            <v>СВЕТЛИНСКАЯ РБ</v>
          </cell>
          <cell r="C47">
            <v>1970</v>
          </cell>
          <cell r="D47">
            <v>1798</v>
          </cell>
          <cell r="E47">
            <v>9193</v>
          </cell>
          <cell r="F47">
            <v>2526</v>
          </cell>
          <cell r="G47">
            <v>0.214</v>
          </cell>
          <cell r="H47">
            <v>0.71199999999999997</v>
          </cell>
          <cell r="I47">
            <v>0.82</v>
          </cell>
          <cell r="J47">
            <v>1.58</v>
          </cell>
          <cell r="K47">
            <v>0.64</v>
          </cell>
          <cell r="L47">
            <v>0.35</v>
          </cell>
          <cell r="O47">
            <v>0.99</v>
          </cell>
        </row>
        <row r="48">
          <cell r="A48">
            <v>560077</v>
          </cell>
          <cell r="B48" t="str">
            <v>СЕВЕРНАЯ РБ</v>
          </cell>
          <cell r="C48">
            <v>6935</v>
          </cell>
          <cell r="D48">
            <v>2259</v>
          </cell>
          <cell r="E48">
            <v>10950</v>
          </cell>
          <cell r="F48">
            <v>2242</v>
          </cell>
          <cell r="G48">
            <v>0.63300000000000001</v>
          </cell>
          <cell r="H48">
            <v>1.008</v>
          </cell>
          <cell r="I48">
            <v>3.28</v>
          </cell>
          <cell r="J48">
            <v>2.38</v>
          </cell>
          <cell r="K48">
            <v>2.72</v>
          </cell>
          <cell r="L48">
            <v>0.4</v>
          </cell>
          <cell r="O48">
            <v>3.12</v>
          </cell>
        </row>
        <row r="49">
          <cell r="A49">
            <v>560078</v>
          </cell>
          <cell r="B49" t="str">
            <v>СОЛЬ-ИЛЕЦКАЯ ГБ</v>
          </cell>
          <cell r="C49">
            <v>21464</v>
          </cell>
          <cell r="D49">
            <v>10949</v>
          </cell>
          <cell r="E49">
            <v>34121</v>
          </cell>
          <cell r="F49">
            <v>11239</v>
          </cell>
          <cell r="G49">
            <v>0.629</v>
          </cell>
          <cell r="H49">
            <v>0.97399999999999998</v>
          </cell>
          <cell r="I49">
            <v>3.25</v>
          </cell>
          <cell r="J49">
            <v>2.29</v>
          </cell>
          <cell r="K49">
            <v>2.44</v>
          </cell>
          <cell r="L49">
            <v>0.56999999999999995</v>
          </cell>
          <cell r="O49">
            <v>3.01</v>
          </cell>
        </row>
        <row r="50">
          <cell r="A50">
            <v>560079</v>
          </cell>
          <cell r="B50" t="str">
            <v>СОРОЧИНСКАЯ РБ</v>
          </cell>
          <cell r="C50">
            <v>20068</v>
          </cell>
          <cell r="D50">
            <v>10072</v>
          </cell>
          <cell r="E50">
            <v>33541</v>
          </cell>
          <cell r="F50">
            <v>9753</v>
          </cell>
          <cell r="G50">
            <v>0.59799999999999998</v>
          </cell>
          <cell r="H50">
            <v>1.0329999999999999</v>
          </cell>
          <cell r="I50">
            <v>3.07</v>
          </cell>
          <cell r="J50">
            <v>2.4500000000000002</v>
          </cell>
          <cell r="K50">
            <v>0</v>
          </cell>
          <cell r="L50">
            <v>0.56000000000000005</v>
          </cell>
          <cell r="M50">
            <v>1</v>
          </cell>
          <cell r="O50">
            <v>0.56000000000000005</v>
          </cell>
        </row>
        <row r="51">
          <cell r="A51">
            <v>560080</v>
          </cell>
          <cell r="B51" t="str">
            <v>ТАШЛИНСКАЯ РБ</v>
          </cell>
          <cell r="C51">
            <v>9428</v>
          </cell>
          <cell r="D51">
            <v>6132</v>
          </cell>
          <cell r="E51">
            <v>17570</v>
          </cell>
          <cell r="F51">
            <v>5203</v>
          </cell>
          <cell r="G51">
            <v>0.53700000000000003</v>
          </cell>
          <cell r="H51">
            <v>1.179</v>
          </cell>
          <cell r="I51">
            <v>2.71</v>
          </cell>
          <cell r="J51">
            <v>2.84</v>
          </cell>
          <cell r="K51">
            <v>2.09</v>
          </cell>
          <cell r="L51">
            <v>0.65</v>
          </cell>
          <cell r="O51">
            <v>2.74</v>
          </cell>
        </row>
        <row r="52">
          <cell r="A52">
            <v>560081</v>
          </cell>
          <cell r="B52" t="str">
            <v>ТОЦКАЯ РБ</v>
          </cell>
          <cell r="C52">
            <v>4075</v>
          </cell>
          <cell r="D52">
            <v>3743</v>
          </cell>
          <cell r="E52">
            <v>20118</v>
          </cell>
          <cell r="F52">
            <v>6594</v>
          </cell>
          <cell r="G52">
            <v>0.20300000000000001</v>
          </cell>
          <cell r="H52">
            <v>0.56799999999999995</v>
          </cell>
          <cell r="I52">
            <v>0.75</v>
          </cell>
          <cell r="J52">
            <v>1.19</v>
          </cell>
          <cell r="K52">
            <v>0.56000000000000005</v>
          </cell>
          <cell r="L52">
            <v>0.3</v>
          </cell>
          <cell r="O52">
            <v>0.86</v>
          </cell>
        </row>
        <row r="53">
          <cell r="A53">
            <v>560082</v>
          </cell>
          <cell r="B53" t="str">
            <v>ТЮЛЬГАНСКАЯ РБ</v>
          </cell>
          <cell r="C53">
            <v>9334</v>
          </cell>
          <cell r="D53">
            <v>3895</v>
          </cell>
          <cell r="E53">
            <v>15697</v>
          </cell>
          <cell r="F53">
            <v>3914</v>
          </cell>
          <cell r="G53">
            <v>0.59499999999999997</v>
          </cell>
          <cell r="H53">
            <v>0.995</v>
          </cell>
          <cell r="I53">
            <v>3.05</v>
          </cell>
          <cell r="J53">
            <v>2.34</v>
          </cell>
          <cell r="K53">
            <v>2.44</v>
          </cell>
          <cell r="L53">
            <v>0.47</v>
          </cell>
          <cell r="O53">
            <v>2.91</v>
          </cell>
        </row>
        <row r="54">
          <cell r="A54">
            <v>560083</v>
          </cell>
          <cell r="B54" t="str">
            <v>ШАРЛЫКСКАЯ РБ</v>
          </cell>
          <cell r="C54">
            <v>8971</v>
          </cell>
          <cell r="D54">
            <v>3631</v>
          </cell>
          <cell r="E54">
            <v>14249</v>
          </cell>
          <cell r="F54">
            <v>3335</v>
          </cell>
          <cell r="G54">
            <v>0.63</v>
          </cell>
          <cell r="H54">
            <v>1.089</v>
          </cell>
          <cell r="I54">
            <v>3.26</v>
          </cell>
          <cell r="J54">
            <v>2.6</v>
          </cell>
          <cell r="K54">
            <v>0</v>
          </cell>
          <cell r="L54">
            <v>0.49</v>
          </cell>
          <cell r="M54">
            <v>1</v>
          </cell>
          <cell r="O54">
            <v>0.49</v>
          </cell>
        </row>
        <row r="55">
          <cell r="A55">
            <v>560084</v>
          </cell>
          <cell r="B55" t="str">
            <v>ЯСНЕНСКАЯ ГБ</v>
          </cell>
          <cell r="C55">
            <v>5369</v>
          </cell>
          <cell r="D55">
            <v>1658</v>
          </cell>
          <cell r="E55">
            <v>21370</v>
          </cell>
          <cell r="F55">
            <v>7508</v>
          </cell>
          <cell r="G55">
            <v>0.251</v>
          </cell>
          <cell r="H55">
            <v>0.221</v>
          </cell>
          <cell r="I55">
            <v>1.03</v>
          </cell>
          <cell r="J55">
            <v>0.26</v>
          </cell>
          <cell r="K55">
            <v>0.76</v>
          </cell>
          <cell r="L55">
            <v>7.0000000000000007E-2</v>
          </cell>
          <cell r="O55">
            <v>0.83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4650</v>
          </cell>
          <cell r="D56">
            <v>438</v>
          </cell>
          <cell r="E56">
            <v>9777</v>
          </cell>
          <cell r="F56">
            <v>581</v>
          </cell>
          <cell r="G56">
            <v>0.47599999999999998</v>
          </cell>
          <cell r="H56">
            <v>0.754</v>
          </cell>
          <cell r="I56">
            <v>2.35</v>
          </cell>
          <cell r="J56">
            <v>1.69</v>
          </cell>
          <cell r="K56">
            <v>2.21</v>
          </cell>
          <cell r="L56">
            <v>0.1</v>
          </cell>
          <cell r="O56">
            <v>2.31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2751</v>
          </cell>
          <cell r="D57">
            <v>221</v>
          </cell>
          <cell r="E57">
            <v>18271</v>
          </cell>
          <cell r="F57">
            <v>757</v>
          </cell>
          <cell r="G57">
            <v>0.151</v>
          </cell>
          <cell r="H57">
            <v>0.29199999999999998</v>
          </cell>
          <cell r="I57">
            <v>0.45</v>
          </cell>
          <cell r="J57">
            <v>0.45</v>
          </cell>
          <cell r="K57">
            <v>0.43</v>
          </cell>
          <cell r="L57">
            <v>0.02</v>
          </cell>
          <cell r="O57">
            <v>0.45</v>
          </cell>
        </row>
        <row r="58">
          <cell r="A58">
            <v>560087</v>
          </cell>
          <cell r="B58" t="str">
            <v>ОРСКАЯ УБ НА СТ. ОРСК</v>
          </cell>
          <cell r="C58">
            <v>7959</v>
          </cell>
          <cell r="D58">
            <v>0</v>
          </cell>
          <cell r="E58">
            <v>23547</v>
          </cell>
          <cell r="F58">
            <v>0</v>
          </cell>
          <cell r="G58">
            <v>0.33800000000000002</v>
          </cell>
          <cell r="H58">
            <v>0</v>
          </cell>
          <cell r="I58">
            <v>1.54</v>
          </cell>
          <cell r="J58">
            <v>0</v>
          </cell>
          <cell r="K58">
            <v>1.54</v>
          </cell>
          <cell r="L58">
            <v>0</v>
          </cell>
          <cell r="O58">
            <v>1.54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2353</v>
          </cell>
          <cell r="D59">
            <v>0</v>
          </cell>
          <cell r="E59">
            <v>5521</v>
          </cell>
          <cell r="F59">
            <v>0</v>
          </cell>
          <cell r="G59">
            <v>0.42599999999999999</v>
          </cell>
          <cell r="H59">
            <v>0</v>
          </cell>
          <cell r="I59">
            <v>2.06</v>
          </cell>
          <cell r="J59">
            <v>0</v>
          </cell>
          <cell r="K59">
            <v>2.06</v>
          </cell>
          <cell r="L59">
            <v>0</v>
          </cell>
          <cell r="O59">
            <v>2.06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308</v>
          </cell>
          <cell r="D60">
            <v>0</v>
          </cell>
          <cell r="E60">
            <v>3674</v>
          </cell>
          <cell r="F60">
            <v>0</v>
          </cell>
          <cell r="G60">
            <v>8.4000000000000005E-2</v>
          </cell>
          <cell r="H60">
            <v>0</v>
          </cell>
          <cell r="I60">
            <v>0.05</v>
          </cell>
          <cell r="J60">
            <v>0</v>
          </cell>
          <cell r="K60">
            <v>0.05</v>
          </cell>
          <cell r="L60">
            <v>0</v>
          </cell>
          <cell r="O60">
            <v>0.05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59</v>
          </cell>
          <cell r="D61">
            <v>36</v>
          </cell>
          <cell r="E61">
            <v>517</v>
          </cell>
          <cell r="F61">
            <v>38</v>
          </cell>
          <cell r="G61">
            <v>0.114</v>
          </cell>
          <cell r="H61">
            <v>0.94699999999999995</v>
          </cell>
          <cell r="I61">
            <v>0.23</v>
          </cell>
          <cell r="J61">
            <v>2.21</v>
          </cell>
          <cell r="K61">
            <v>0.21</v>
          </cell>
          <cell r="L61">
            <v>0.15</v>
          </cell>
          <cell r="O61">
            <v>0.36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453</v>
          </cell>
          <cell r="D62">
            <v>0</v>
          </cell>
          <cell r="E62">
            <v>6019</v>
          </cell>
          <cell r="F62">
            <v>0</v>
          </cell>
          <cell r="G62">
            <v>7.4999999999999997E-2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400</v>
          </cell>
          <cell r="D63">
            <v>20</v>
          </cell>
          <cell r="E63">
            <v>2414</v>
          </cell>
          <cell r="F63">
            <v>160</v>
          </cell>
          <cell r="G63">
            <v>0.16600000000000001</v>
          </cell>
          <cell r="H63">
            <v>0.125</v>
          </cell>
          <cell r="I63">
            <v>0.53</v>
          </cell>
          <cell r="J63">
            <v>0</v>
          </cell>
          <cell r="K63">
            <v>0.5</v>
          </cell>
          <cell r="L63">
            <v>0</v>
          </cell>
          <cell r="O63">
            <v>0.5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41836</v>
          </cell>
          <cell r="D64">
            <v>49</v>
          </cell>
          <cell r="E64">
            <v>74693</v>
          </cell>
          <cell r="F64">
            <v>96</v>
          </cell>
          <cell r="G64">
            <v>0.56000000000000005</v>
          </cell>
          <cell r="H64">
            <v>0.51</v>
          </cell>
          <cell r="I64">
            <v>2.85</v>
          </cell>
          <cell r="J64">
            <v>1.04</v>
          </cell>
          <cell r="K64">
            <v>0</v>
          </cell>
          <cell r="L64">
            <v>0</v>
          </cell>
          <cell r="M64">
            <v>1</v>
          </cell>
          <cell r="O64">
            <v>0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82996</v>
          </cell>
          <cell r="F65">
            <v>26291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2">
        <row r="6">
          <cell r="A6">
            <v>560002</v>
          </cell>
          <cell r="B6" t="str">
            <v>ОРЕНБУРГ ОБЛАСТНАЯ КБ  № 2</v>
          </cell>
          <cell r="C6">
            <v>1322</v>
          </cell>
          <cell r="D6">
            <v>0</v>
          </cell>
          <cell r="E6">
            <v>11261</v>
          </cell>
          <cell r="F6">
            <v>0</v>
          </cell>
          <cell r="G6">
            <v>0.1174</v>
          </cell>
          <cell r="H6">
            <v>0</v>
          </cell>
          <cell r="I6">
            <v>1.79</v>
          </cell>
          <cell r="J6">
            <v>0</v>
          </cell>
          <cell r="K6">
            <v>1.79</v>
          </cell>
          <cell r="L6">
            <v>0</v>
          </cell>
          <cell r="O6">
            <v>1.79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920</v>
          </cell>
          <cell r="D7">
            <v>4</v>
          </cell>
          <cell r="E7">
            <v>3458</v>
          </cell>
          <cell r="F7">
            <v>13</v>
          </cell>
          <cell r="G7">
            <v>0.26600000000000001</v>
          </cell>
          <cell r="H7">
            <v>0.30769999999999997</v>
          </cell>
          <cell r="I7">
            <v>4.9400000000000004</v>
          </cell>
          <cell r="J7">
            <v>3.59</v>
          </cell>
          <cell r="K7">
            <v>4.84</v>
          </cell>
          <cell r="L7">
            <v>7.0000000000000007E-2</v>
          </cell>
          <cell r="O7">
            <v>4.91</v>
          </cell>
        </row>
        <row r="8">
          <cell r="A8">
            <v>560017</v>
          </cell>
          <cell r="B8" t="str">
            <v>ОРЕНБУРГ ГБУЗ ГКБ №1</v>
          </cell>
          <cell r="C8">
            <v>6161</v>
          </cell>
          <cell r="D8">
            <v>3</v>
          </cell>
          <cell r="E8">
            <v>38769</v>
          </cell>
          <cell r="F8">
            <v>6</v>
          </cell>
          <cell r="G8">
            <v>0.15890000000000001</v>
          </cell>
          <cell r="H8">
            <v>0.5</v>
          </cell>
          <cell r="I8">
            <v>2.67</v>
          </cell>
          <cell r="J8">
            <v>5</v>
          </cell>
          <cell r="K8">
            <v>2.67</v>
          </cell>
          <cell r="L8">
            <v>0</v>
          </cell>
          <cell r="O8">
            <v>2.67</v>
          </cell>
        </row>
        <row r="9">
          <cell r="A9">
            <v>560019</v>
          </cell>
          <cell r="B9" t="str">
            <v>ОРЕНБУРГ ГАУЗ ГКБ  №3</v>
          </cell>
          <cell r="C9">
            <v>23398</v>
          </cell>
          <cell r="D9">
            <v>5363</v>
          </cell>
          <cell r="E9">
            <v>69337</v>
          </cell>
          <cell r="F9">
            <v>9106</v>
          </cell>
          <cell r="G9">
            <v>0.33750000000000002</v>
          </cell>
          <cell r="H9">
            <v>0.58899999999999997</v>
          </cell>
          <cell r="I9">
            <v>5</v>
          </cell>
          <cell r="J9">
            <v>5</v>
          </cell>
          <cell r="K9">
            <v>4.75</v>
          </cell>
          <cell r="L9">
            <v>0.25</v>
          </cell>
          <cell r="O9">
            <v>5</v>
          </cell>
        </row>
        <row r="10">
          <cell r="A10">
            <v>560021</v>
          </cell>
          <cell r="B10" t="str">
            <v>ОРЕНБУРГ ГБУЗ ГКБ № 5</v>
          </cell>
          <cell r="C10">
            <v>4931</v>
          </cell>
          <cell r="D10">
            <v>11793</v>
          </cell>
          <cell r="E10">
            <v>24116</v>
          </cell>
          <cell r="F10">
            <v>44058</v>
          </cell>
          <cell r="G10">
            <v>0.20449999999999999</v>
          </cell>
          <cell r="H10">
            <v>0.26769999999999999</v>
          </cell>
          <cell r="I10">
            <v>3.64</v>
          </cell>
          <cell r="J10">
            <v>3.06</v>
          </cell>
          <cell r="K10">
            <v>2.1800000000000002</v>
          </cell>
          <cell r="L10">
            <v>1.22</v>
          </cell>
          <cell r="O10">
            <v>3.4</v>
          </cell>
        </row>
        <row r="11">
          <cell r="A11">
            <v>560022</v>
          </cell>
          <cell r="B11" t="str">
            <v>ОРЕНБУРГ ГАУЗ ГКБ  №6</v>
          </cell>
          <cell r="C11">
            <v>9836</v>
          </cell>
          <cell r="D11">
            <v>18175</v>
          </cell>
          <cell r="E11">
            <v>45900</v>
          </cell>
          <cell r="F11">
            <v>36251</v>
          </cell>
          <cell r="G11">
            <v>0.21429999999999999</v>
          </cell>
          <cell r="H11">
            <v>0.50139999999999996</v>
          </cell>
          <cell r="I11">
            <v>3.84</v>
          </cell>
          <cell r="J11">
            <v>5</v>
          </cell>
          <cell r="K11">
            <v>2.84</v>
          </cell>
          <cell r="L11">
            <v>1.3</v>
          </cell>
          <cell r="O11">
            <v>4.1399999999999997</v>
          </cell>
        </row>
        <row r="12">
          <cell r="A12">
            <v>560024</v>
          </cell>
          <cell r="B12" t="str">
            <v>ОРЕНБУРГ ГАУЗ ДГКБ</v>
          </cell>
          <cell r="C12">
            <v>560</v>
          </cell>
          <cell r="D12">
            <v>35593</v>
          </cell>
          <cell r="E12">
            <v>1437</v>
          </cell>
          <cell r="F12">
            <v>96701</v>
          </cell>
          <cell r="G12">
            <v>0.38969999999999999</v>
          </cell>
          <cell r="H12">
            <v>0.36809999999999998</v>
          </cell>
          <cell r="I12">
            <v>5</v>
          </cell>
          <cell r="J12">
            <v>4.4000000000000004</v>
          </cell>
          <cell r="K12">
            <v>0.25</v>
          </cell>
          <cell r="L12">
            <v>4.18</v>
          </cell>
          <cell r="O12">
            <v>4.43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7051</v>
          </cell>
          <cell r="D13">
            <v>747</v>
          </cell>
          <cell r="E13">
            <v>44095</v>
          </cell>
          <cell r="F13">
            <v>9390</v>
          </cell>
          <cell r="G13">
            <v>0.15989999999999999</v>
          </cell>
          <cell r="H13">
            <v>7.9600000000000004E-2</v>
          </cell>
          <cell r="I13">
            <v>2.69</v>
          </cell>
          <cell r="J13">
            <v>0.54</v>
          </cell>
          <cell r="K13">
            <v>2.23</v>
          </cell>
          <cell r="L13">
            <v>0.09</v>
          </cell>
          <cell r="O13">
            <v>2.3199999999999998</v>
          </cell>
        </row>
        <row r="14">
          <cell r="A14">
            <v>560032</v>
          </cell>
          <cell r="B14" t="str">
            <v>ОРСКАЯ ГАУЗ ГБ № 2</v>
          </cell>
          <cell r="C14">
            <v>411</v>
          </cell>
          <cell r="D14">
            <v>0</v>
          </cell>
          <cell r="E14">
            <v>5390</v>
          </cell>
          <cell r="F14">
            <v>2</v>
          </cell>
          <cell r="G14">
            <v>7.6300000000000007E-2</v>
          </cell>
          <cell r="H14">
            <v>0</v>
          </cell>
          <cell r="I14">
            <v>0.93</v>
          </cell>
          <cell r="J14">
            <v>0</v>
          </cell>
          <cell r="K14">
            <v>0.93</v>
          </cell>
          <cell r="L14">
            <v>0</v>
          </cell>
          <cell r="O14">
            <v>0.93</v>
          </cell>
        </row>
        <row r="15">
          <cell r="A15">
            <v>560033</v>
          </cell>
          <cell r="B15" t="str">
            <v>ОРСКАЯ ГАУЗ ГБ № 3</v>
          </cell>
          <cell r="C15">
            <v>2081</v>
          </cell>
          <cell r="D15">
            <v>0</v>
          </cell>
          <cell r="E15">
            <v>16312</v>
          </cell>
          <cell r="F15">
            <v>0</v>
          </cell>
          <cell r="G15">
            <v>0.12759999999999999</v>
          </cell>
          <cell r="H15">
            <v>0</v>
          </cell>
          <cell r="I15">
            <v>2.0099999999999998</v>
          </cell>
          <cell r="J15">
            <v>0</v>
          </cell>
          <cell r="K15">
            <v>2.0099999999999998</v>
          </cell>
          <cell r="L15">
            <v>0</v>
          </cell>
          <cell r="O15">
            <v>2.0099999999999998</v>
          </cell>
        </row>
        <row r="16">
          <cell r="A16">
            <v>560034</v>
          </cell>
          <cell r="B16" t="str">
            <v>ОРСКАЯ ГАУЗ ГБ № 4</v>
          </cell>
          <cell r="C16">
            <v>2823</v>
          </cell>
          <cell r="D16">
            <v>0</v>
          </cell>
          <cell r="E16">
            <v>14536</v>
          </cell>
          <cell r="F16">
            <v>0</v>
          </cell>
          <cell r="G16">
            <v>0.19420000000000001</v>
          </cell>
          <cell r="H16">
            <v>0</v>
          </cell>
          <cell r="I16">
            <v>3.42</v>
          </cell>
          <cell r="J16">
            <v>0</v>
          </cell>
          <cell r="K16">
            <v>3.42</v>
          </cell>
          <cell r="L16">
            <v>0</v>
          </cell>
          <cell r="O16">
            <v>3.42</v>
          </cell>
        </row>
        <row r="17">
          <cell r="A17">
            <v>560035</v>
          </cell>
          <cell r="B17" t="str">
            <v>ОРСКАЯ ГАУЗ ГБ № 5</v>
          </cell>
          <cell r="C17">
            <v>39</v>
          </cell>
          <cell r="D17">
            <v>3204</v>
          </cell>
          <cell r="E17">
            <v>353</v>
          </cell>
          <cell r="F17">
            <v>29417</v>
          </cell>
          <cell r="G17">
            <v>0.1105</v>
          </cell>
          <cell r="H17">
            <v>0.1089</v>
          </cell>
          <cell r="I17">
            <v>1.65</v>
          </cell>
          <cell r="J17">
            <v>0.93</v>
          </cell>
          <cell r="K17">
            <v>0.1</v>
          </cell>
          <cell r="L17">
            <v>0.87</v>
          </cell>
          <cell r="O17">
            <v>0.97</v>
          </cell>
        </row>
        <row r="18">
          <cell r="A18">
            <v>560036</v>
          </cell>
          <cell r="B18" t="str">
            <v>ОРСКАЯ ГАУЗ ГБ № 1</v>
          </cell>
          <cell r="C18">
            <v>1429</v>
          </cell>
          <cell r="D18">
            <v>1801</v>
          </cell>
          <cell r="E18">
            <v>15617</v>
          </cell>
          <cell r="F18">
            <v>10561</v>
          </cell>
          <cell r="G18">
            <v>9.1499999999999998E-2</v>
          </cell>
          <cell r="H18">
            <v>0.17050000000000001</v>
          </cell>
          <cell r="I18">
            <v>1.25</v>
          </cell>
          <cell r="J18">
            <v>1.76</v>
          </cell>
          <cell r="K18">
            <v>1.03</v>
          </cell>
          <cell r="L18">
            <v>0.32</v>
          </cell>
          <cell r="O18">
            <v>1.35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22</v>
          </cell>
          <cell r="D19">
            <v>1642</v>
          </cell>
          <cell r="E19">
            <v>425</v>
          </cell>
          <cell r="F19">
            <v>22497</v>
          </cell>
          <cell r="G19">
            <v>5.1799999999999999E-2</v>
          </cell>
          <cell r="H19">
            <v>7.2999999999999995E-2</v>
          </cell>
          <cell r="I19">
            <v>0.41</v>
          </cell>
          <cell r="J19">
            <v>0.45</v>
          </cell>
          <cell r="K19">
            <v>0.03</v>
          </cell>
          <cell r="L19">
            <v>0.41</v>
          </cell>
          <cell r="O19">
            <v>0.44</v>
          </cell>
        </row>
        <row r="20">
          <cell r="A20">
            <v>560043</v>
          </cell>
          <cell r="B20" t="str">
            <v>МЕДНОГОРСКАЯ ГБ</v>
          </cell>
          <cell r="C20">
            <v>2949</v>
          </cell>
          <cell r="D20">
            <v>1696</v>
          </cell>
          <cell r="E20">
            <v>11477</v>
          </cell>
          <cell r="F20">
            <v>5788</v>
          </cell>
          <cell r="G20">
            <v>0.25690000000000002</v>
          </cell>
          <cell r="H20">
            <v>0.29299999999999998</v>
          </cell>
          <cell r="I20">
            <v>4.74</v>
          </cell>
          <cell r="J20">
            <v>3.39</v>
          </cell>
          <cell r="K20">
            <v>3.84</v>
          </cell>
          <cell r="L20">
            <v>0.64</v>
          </cell>
          <cell r="O20">
            <v>4.4800000000000004</v>
          </cell>
        </row>
        <row r="21">
          <cell r="A21">
            <v>560045</v>
          </cell>
          <cell r="B21" t="str">
            <v>БУГУРУСЛАНСКАЯ ГБ</v>
          </cell>
          <cell r="C21">
            <v>979</v>
          </cell>
          <cell r="D21">
            <v>1033</v>
          </cell>
          <cell r="E21">
            <v>7996</v>
          </cell>
          <cell r="F21">
            <v>8340</v>
          </cell>
          <cell r="G21">
            <v>0.12239999999999999</v>
          </cell>
          <cell r="H21">
            <v>0.1239</v>
          </cell>
          <cell r="I21">
            <v>1.9</v>
          </cell>
          <cell r="J21">
            <v>1.1299999999999999</v>
          </cell>
          <cell r="K21">
            <v>1.46</v>
          </cell>
          <cell r="L21">
            <v>0.26</v>
          </cell>
          <cell r="O21">
            <v>1.72</v>
          </cell>
        </row>
        <row r="22">
          <cell r="A22">
            <v>560047</v>
          </cell>
          <cell r="B22" t="str">
            <v>БУГУРУСЛАНСКАЯ РБ</v>
          </cell>
          <cell r="C22">
            <v>856</v>
          </cell>
          <cell r="D22">
            <v>1734</v>
          </cell>
          <cell r="E22">
            <v>13016</v>
          </cell>
          <cell r="F22">
            <v>9202</v>
          </cell>
          <cell r="G22">
            <v>6.5799999999999997E-2</v>
          </cell>
          <cell r="H22">
            <v>0.18840000000000001</v>
          </cell>
          <cell r="I22">
            <v>0.7</v>
          </cell>
          <cell r="J22">
            <v>1.99</v>
          </cell>
          <cell r="K22">
            <v>0.55000000000000004</v>
          </cell>
          <cell r="L22">
            <v>0.44</v>
          </cell>
          <cell r="O22">
            <v>0.99</v>
          </cell>
        </row>
        <row r="23">
          <cell r="A23">
            <v>560052</v>
          </cell>
          <cell r="B23" t="str">
            <v>АБДУЛИНСКАЯ ГБ</v>
          </cell>
          <cell r="C23">
            <v>664</v>
          </cell>
          <cell r="D23">
            <v>780</v>
          </cell>
          <cell r="E23">
            <v>7294</v>
          </cell>
          <cell r="F23">
            <v>4170</v>
          </cell>
          <cell r="G23">
            <v>9.0999999999999998E-2</v>
          </cell>
          <cell r="H23">
            <v>0.18709999999999999</v>
          </cell>
          <cell r="I23">
            <v>1.24</v>
          </cell>
          <cell r="J23">
            <v>1.98</v>
          </cell>
          <cell r="K23">
            <v>0.94</v>
          </cell>
          <cell r="L23">
            <v>0.48</v>
          </cell>
          <cell r="O23">
            <v>1.42</v>
          </cell>
        </row>
        <row r="24">
          <cell r="A24">
            <v>560053</v>
          </cell>
          <cell r="B24" t="str">
            <v>АДАМОВСКАЯ РБ</v>
          </cell>
          <cell r="C24">
            <v>464</v>
          </cell>
          <cell r="D24">
            <v>103</v>
          </cell>
          <cell r="E24">
            <v>4204</v>
          </cell>
          <cell r="F24">
            <v>2624</v>
          </cell>
          <cell r="G24">
            <v>0.1104</v>
          </cell>
          <cell r="H24">
            <v>3.9300000000000002E-2</v>
          </cell>
          <cell r="I24">
            <v>1.65</v>
          </cell>
          <cell r="J24">
            <v>0</v>
          </cell>
          <cell r="K24">
            <v>1.29</v>
          </cell>
          <cell r="L24">
            <v>0</v>
          </cell>
          <cell r="O24">
            <v>1.29</v>
          </cell>
        </row>
        <row r="25">
          <cell r="A25">
            <v>560054</v>
          </cell>
          <cell r="B25" t="str">
            <v>АКБУЛАКСКАЯ РБ</v>
          </cell>
          <cell r="C25">
            <v>418</v>
          </cell>
          <cell r="D25">
            <v>1077</v>
          </cell>
          <cell r="E25">
            <v>6348</v>
          </cell>
          <cell r="F25">
            <v>5775</v>
          </cell>
          <cell r="G25">
            <v>6.5799999999999997E-2</v>
          </cell>
          <cell r="H25">
            <v>0.1865</v>
          </cell>
          <cell r="I25">
            <v>0.7</v>
          </cell>
          <cell r="J25">
            <v>1.97</v>
          </cell>
          <cell r="K25">
            <v>0.53</v>
          </cell>
          <cell r="L25">
            <v>0.49</v>
          </cell>
          <cell r="O25">
            <v>1.02</v>
          </cell>
        </row>
        <row r="26">
          <cell r="A26">
            <v>560055</v>
          </cell>
          <cell r="B26" t="str">
            <v>АЛЕКСАНДРОВСКАЯ РБ</v>
          </cell>
          <cell r="C26">
            <v>673</v>
          </cell>
          <cell r="D26">
            <v>523</v>
          </cell>
          <cell r="E26">
            <v>3700</v>
          </cell>
          <cell r="F26">
            <v>3167</v>
          </cell>
          <cell r="G26">
            <v>0.18190000000000001</v>
          </cell>
          <cell r="H26">
            <v>0.1651</v>
          </cell>
          <cell r="I26">
            <v>3.16</v>
          </cell>
          <cell r="J26">
            <v>1.68</v>
          </cell>
          <cell r="K26">
            <v>2.5299999999999998</v>
          </cell>
          <cell r="L26">
            <v>0.34</v>
          </cell>
          <cell r="O26">
            <v>2.87</v>
          </cell>
        </row>
        <row r="27">
          <cell r="A27">
            <v>560056</v>
          </cell>
          <cell r="B27" t="str">
            <v>АСЕКЕЕВСКАЯ РБ</v>
          </cell>
          <cell r="C27">
            <v>910</v>
          </cell>
          <cell r="D27">
            <v>514</v>
          </cell>
          <cell r="E27">
            <v>7900</v>
          </cell>
          <cell r="F27">
            <v>3088</v>
          </cell>
          <cell r="G27">
            <v>0.1152</v>
          </cell>
          <cell r="H27">
            <v>0.16650000000000001</v>
          </cell>
          <cell r="I27">
            <v>1.75</v>
          </cell>
          <cell r="J27">
            <v>1.7</v>
          </cell>
          <cell r="K27">
            <v>1.44</v>
          </cell>
          <cell r="L27">
            <v>0.31</v>
          </cell>
          <cell r="O27">
            <v>1.75</v>
          </cell>
        </row>
        <row r="28">
          <cell r="A28">
            <v>560057</v>
          </cell>
          <cell r="B28" t="str">
            <v>БЕЛЯЕВСКАЯ РБ</v>
          </cell>
          <cell r="C28">
            <v>776</v>
          </cell>
          <cell r="D28">
            <v>855</v>
          </cell>
          <cell r="E28">
            <v>8197</v>
          </cell>
          <cell r="F28">
            <v>3714</v>
          </cell>
          <cell r="G28">
            <v>9.4700000000000006E-2</v>
          </cell>
          <cell r="H28">
            <v>0.23019999999999999</v>
          </cell>
          <cell r="I28">
            <v>1.32</v>
          </cell>
          <cell r="J28">
            <v>2.5499999999999998</v>
          </cell>
          <cell r="K28">
            <v>1.04</v>
          </cell>
          <cell r="L28">
            <v>0.54</v>
          </cell>
          <cell r="O28">
            <v>1.58</v>
          </cell>
        </row>
        <row r="29">
          <cell r="A29">
            <v>560058</v>
          </cell>
          <cell r="B29" t="str">
            <v>ГАЙСКАЯ ГБ</v>
          </cell>
          <cell r="C29">
            <v>2535</v>
          </cell>
          <cell r="D29">
            <v>1678</v>
          </cell>
          <cell r="E29">
            <v>14051</v>
          </cell>
          <cell r="F29">
            <v>8113</v>
          </cell>
          <cell r="G29">
            <v>0.1804</v>
          </cell>
          <cell r="H29">
            <v>0.20680000000000001</v>
          </cell>
          <cell r="I29">
            <v>3.13</v>
          </cell>
          <cell r="J29">
            <v>2.2400000000000002</v>
          </cell>
          <cell r="K29">
            <v>2.44</v>
          </cell>
          <cell r="L29">
            <v>0.49</v>
          </cell>
          <cell r="O29">
            <v>2.93</v>
          </cell>
        </row>
        <row r="30">
          <cell r="A30">
            <v>560059</v>
          </cell>
          <cell r="B30" t="str">
            <v>ГРАЧЕВСКАЯ РБ</v>
          </cell>
          <cell r="C30">
            <v>317</v>
          </cell>
          <cell r="D30">
            <v>219</v>
          </cell>
          <cell r="E30">
            <v>3679</v>
          </cell>
          <cell r="F30">
            <v>2011</v>
          </cell>
          <cell r="G30">
            <v>8.6199999999999999E-2</v>
          </cell>
          <cell r="H30">
            <v>0.1089</v>
          </cell>
          <cell r="I30">
            <v>1.1399999999999999</v>
          </cell>
          <cell r="J30">
            <v>0.93</v>
          </cell>
          <cell r="K30">
            <v>0.91</v>
          </cell>
          <cell r="L30">
            <v>0.19</v>
          </cell>
          <cell r="O30">
            <v>1.1000000000000001</v>
          </cell>
        </row>
        <row r="31">
          <cell r="A31">
            <v>560060</v>
          </cell>
          <cell r="B31" t="str">
            <v>ДОМБАРОВСКАЯ РБ</v>
          </cell>
          <cell r="C31">
            <v>1484</v>
          </cell>
          <cell r="D31">
            <v>1364</v>
          </cell>
          <cell r="E31">
            <v>7117</v>
          </cell>
          <cell r="F31">
            <v>5772</v>
          </cell>
          <cell r="G31">
            <v>0.20849999999999999</v>
          </cell>
          <cell r="H31">
            <v>0.23630000000000001</v>
          </cell>
          <cell r="I31">
            <v>3.72</v>
          </cell>
          <cell r="J31">
            <v>2.64</v>
          </cell>
          <cell r="K31">
            <v>2.86</v>
          </cell>
          <cell r="L31">
            <v>0.61</v>
          </cell>
          <cell r="O31">
            <v>3.47</v>
          </cell>
        </row>
        <row r="32">
          <cell r="A32">
            <v>560061</v>
          </cell>
          <cell r="B32" t="str">
            <v>ИЛЕКСКАЯ РБ</v>
          </cell>
          <cell r="C32">
            <v>812</v>
          </cell>
          <cell r="D32">
            <v>477</v>
          </cell>
          <cell r="E32">
            <v>3207</v>
          </cell>
          <cell r="F32">
            <v>3869</v>
          </cell>
          <cell r="G32">
            <v>0.25319999999999998</v>
          </cell>
          <cell r="H32">
            <v>0.12330000000000001</v>
          </cell>
          <cell r="I32">
            <v>4.67</v>
          </cell>
          <cell r="J32">
            <v>1.1200000000000001</v>
          </cell>
          <cell r="K32">
            <v>3.6</v>
          </cell>
          <cell r="L32">
            <v>0.26</v>
          </cell>
          <cell r="O32">
            <v>3.86</v>
          </cell>
        </row>
        <row r="33">
          <cell r="A33">
            <v>560062</v>
          </cell>
          <cell r="B33" t="str">
            <v>КВАРКЕНСКАЯ РБ</v>
          </cell>
          <cell r="C33">
            <v>226</v>
          </cell>
          <cell r="D33">
            <v>32</v>
          </cell>
          <cell r="E33">
            <v>2388</v>
          </cell>
          <cell r="F33">
            <v>435</v>
          </cell>
          <cell r="G33">
            <v>9.4600000000000004E-2</v>
          </cell>
          <cell r="H33">
            <v>7.3599999999999999E-2</v>
          </cell>
          <cell r="I33">
            <v>1.31</v>
          </cell>
          <cell r="J33">
            <v>0.46</v>
          </cell>
          <cell r="K33">
            <v>1.05</v>
          </cell>
          <cell r="L33">
            <v>0.09</v>
          </cell>
          <cell r="O33">
            <v>1.1399999999999999</v>
          </cell>
        </row>
        <row r="34">
          <cell r="A34">
            <v>560063</v>
          </cell>
          <cell r="B34" t="str">
            <v>КРАСНОГВАРДЕЙСКАЯ РБ</v>
          </cell>
          <cell r="C34">
            <v>1327</v>
          </cell>
          <cell r="D34">
            <v>393</v>
          </cell>
          <cell r="E34">
            <v>4061</v>
          </cell>
          <cell r="F34">
            <v>2725</v>
          </cell>
          <cell r="G34">
            <v>0.32679999999999998</v>
          </cell>
          <cell r="H34">
            <v>0.14419999999999999</v>
          </cell>
          <cell r="I34">
            <v>5</v>
          </cell>
          <cell r="J34">
            <v>1.4</v>
          </cell>
          <cell r="K34">
            <v>3.85</v>
          </cell>
          <cell r="L34">
            <v>0.32</v>
          </cell>
          <cell r="O34">
            <v>4.17</v>
          </cell>
        </row>
        <row r="35">
          <cell r="A35">
            <v>560064</v>
          </cell>
          <cell r="B35" t="str">
            <v>КУВАНДЫКСКАЯ ГБ</v>
          </cell>
          <cell r="C35">
            <v>6650</v>
          </cell>
          <cell r="D35">
            <v>5924</v>
          </cell>
          <cell r="E35">
            <v>20917</v>
          </cell>
          <cell r="F35">
            <v>16915</v>
          </cell>
          <cell r="G35">
            <v>0.31790000000000002</v>
          </cell>
          <cell r="H35">
            <v>0.35020000000000001</v>
          </cell>
          <cell r="I35">
            <v>5</v>
          </cell>
          <cell r="J35">
            <v>4.16</v>
          </cell>
          <cell r="K35">
            <v>3.85</v>
          </cell>
          <cell r="L35">
            <v>0.96</v>
          </cell>
          <cell r="O35">
            <v>4.8099999999999996</v>
          </cell>
        </row>
        <row r="36">
          <cell r="A36">
            <v>560065</v>
          </cell>
          <cell r="B36" t="str">
            <v>КУРМАНАЕВСКАЯ РБ</v>
          </cell>
          <cell r="C36">
            <v>1853</v>
          </cell>
          <cell r="D36">
            <v>1616</v>
          </cell>
          <cell r="E36">
            <v>5715</v>
          </cell>
          <cell r="F36">
            <v>3636</v>
          </cell>
          <cell r="G36">
            <v>0.32419999999999999</v>
          </cell>
          <cell r="H36">
            <v>0.44440000000000002</v>
          </cell>
          <cell r="I36">
            <v>5</v>
          </cell>
          <cell r="J36">
            <v>5</v>
          </cell>
          <cell r="K36">
            <v>4.05</v>
          </cell>
          <cell r="L36">
            <v>0.95</v>
          </cell>
          <cell r="O36">
            <v>5</v>
          </cell>
        </row>
        <row r="37">
          <cell r="A37">
            <v>560066</v>
          </cell>
          <cell r="B37" t="str">
            <v>МАТВЕЕВСКАЯ РБ</v>
          </cell>
          <cell r="C37">
            <v>583</v>
          </cell>
          <cell r="D37">
            <v>190</v>
          </cell>
          <cell r="E37">
            <v>4565</v>
          </cell>
          <cell r="F37">
            <v>2093</v>
          </cell>
          <cell r="G37">
            <v>0.12770000000000001</v>
          </cell>
          <cell r="H37">
            <v>9.0800000000000006E-2</v>
          </cell>
          <cell r="I37">
            <v>2.0099999999999998</v>
          </cell>
          <cell r="J37">
            <v>0.69</v>
          </cell>
          <cell r="K37">
            <v>1.61</v>
          </cell>
          <cell r="L37">
            <v>0.14000000000000001</v>
          </cell>
          <cell r="O37">
            <v>1.75</v>
          </cell>
        </row>
        <row r="38">
          <cell r="A38">
            <v>560067</v>
          </cell>
          <cell r="B38" t="str">
            <v>НОВООРСКАЯ РБ</v>
          </cell>
          <cell r="C38">
            <v>598</v>
          </cell>
          <cell r="D38">
            <v>977</v>
          </cell>
          <cell r="E38">
            <v>7724</v>
          </cell>
          <cell r="F38">
            <v>4536</v>
          </cell>
          <cell r="G38">
            <v>7.7399999999999997E-2</v>
          </cell>
          <cell r="H38">
            <v>0.21540000000000001</v>
          </cell>
          <cell r="I38">
            <v>0.95</v>
          </cell>
          <cell r="J38">
            <v>2.36</v>
          </cell>
          <cell r="K38">
            <v>0.72</v>
          </cell>
          <cell r="L38">
            <v>0.56999999999999995</v>
          </cell>
          <cell r="O38">
            <v>1.29</v>
          </cell>
        </row>
        <row r="39">
          <cell r="A39">
            <v>560068</v>
          </cell>
          <cell r="B39" t="str">
            <v>НОВОСЕРГИЕВСКАЯ РБ</v>
          </cell>
          <cell r="C39">
            <v>584</v>
          </cell>
          <cell r="D39">
            <v>512</v>
          </cell>
          <cell r="E39">
            <v>6116</v>
          </cell>
          <cell r="F39">
            <v>3239</v>
          </cell>
          <cell r="G39">
            <v>9.5500000000000002E-2</v>
          </cell>
          <cell r="H39">
            <v>0.15809999999999999</v>
          </cell>
          <cell r="I39">
            <v>1.33</v>
          </cell>
          <cell r="J39">
            <v>1.59</v>
          </cell>
          <cell r="K39">
            <v>1.04</v>
          </cell>
          <cell r="L39">
            <v>0.35</v>
          </cell>
          <cell r="O39">
            <v>1.39</v>
          </cell>
        </row>
        <row r="40">
          <cell r="A40">
            <v>560069</v>
          </cell>
          <cell r="B40" t="str">
            <v>ОКТЯБРЬСКАЯ РБ</v>
          </cell>
          <cell r="C40">
            <v>1789</v>
          </cell>
          <cell r="D40">
            <v>467</v>
          </cell>
          <cell r="E40">
            <v>7084</v>
          </cell>
          <cell r="F40">
            <v>2191</v>
          </cell>
          <cell r="G40">
            <v>0.2525</v>
          </cell>
          <cell r="H40">
            <v>0.21310000000000001</v>
          </cell>
          <cell r="I40">
            <v>4.6500000000000004</v>
          </cell>
          <cell r="J40">
            <v>2.33</v>
          </cell>
          <cell r="K40">
            <v>3.63</v>
          </cell>
          <cell r="L40">
            <v>0.51</v>
          </cell>
          <cell r="O40">
            <v>4.1399999999999997</v>
          </cell>
        </row>
        <row r="41">
          <cell r="A41">
            <v>560070</v>
          </cell>
          <cell r="B41" t="str">
            <v>ОРЕНБУРГСКАЯ РБ</v>
          </cell>
          <cell r="C41">
            <v>6148</v>
          </cell>
          <cell r="D41">
            <v>3002</v>
          </cell>
          <cell r="E41">
            <v>30667</v>
          </cell>
          <cell r="F41">
            <v>17626</v>
          </cell>
          <cell r="G41">
            <v>0.20050000000000001</v>
          </cell>
          <cell r="H41">
            <v>0.17030000000000001</v>
          </cell>
          <cell r="I41">
            <v>3.55</v>
          </cell>
          <cell r="J41">
            <v>1.75</v>
          </cell>
          <cell r="K41">
            <v>2.7</v>
          </cell>
          <cell r="L41">
            <v>0.42</v>
          </cell>
          <cell r="O41">
            <v>3.12</v>
          </cell>
        </row>
        <row r="42">
          <cell r="A42">
            <v>560071</v>
          </cell>
          <cell r="B42" t="str">
            <v>ПЕРВОМАЙСКАЯ РБ</v>
          </cell>
          <cell r="C42">
            <v>597</v>
          </cell>
          <cell r="D42">
            <v>1735</v>
          </cell>
          <cell r="E42">
            <v>5852</v>
          </cell>
          <cell r="F42">
            <v>6192</v>
          </cell>
          <cell r="G42">
            <v>0.10199999999999999</v>
          </cell>
          <cell r="H42">
            <v>0.2802</v>
          </cell>
          <cell r="I42">
            <v>1.47</v>
          </cell>
          <cell r="J42">
            <v>3.22</v>
          </cell>
          <cell r="K42">
            <v>1.1000000000000001</v>
          </cell>
          <cell r="L42">
            <v>0.81</v>
          </cell>
          <cell r="O42">
            <v>1.91</v>
          </cell>
        </row>
        <row r="43">
          <cell r="A43">
            <v>560072</v>
          </cell>
          <cell r="B43" t="str">
            <v>ПЕРЕВОЛОЦКАЯ РБ</v>
          </cell>
          <cell r="C43">
            <v>1010</v>
          </cell>
          <cell r="D43">
            <v>319</v>
          </cell>
          <cell r="E43">
            <v>4851</v>
          </cell>
          <cell r="F43">
            <v>3628</v>
          </cell>
          <cell r="G43">
            <v>0.2082</v>
          </cell>
          <cell r="H43">
            <v>8.7900000000000006E-2</v>
          </cell>
          <cell r="I43">
            <v>3.71</v>
          </cell>
          <cell r="J43">
            <v>0.65</v>
          </cell>
          <cell r="K43">
            <v>2.93</v>
          </cell>
          <cell r="L43">
            <v>0.14000000000000001</v>
          </cell>
          <cell r="O43">
            <v>3.07</v>
          </cell>
        </row>
        <row r="44">
          <cell r="A44">
            <v>560073</v>
          </cell>
          <cell r="B44" t="str">
            <v>ПОНОМАРЕВСКАЯ РБ</v>
          </cell>
          <cell r="C44">
            <v>199</v>
          </cell>
          <cell r="D44">
            <v>160</v>
          </cell>
          <cell r="E44">
            <v>4280</v>
          </cell>
          <cell r="F44">
            <v>1160</v>
          </cell>
          <cell r="G44">
            <v>4.65E-2</v>
          </cell>
          <cell r="H44">
            <v>0.13789999999999999</v>
          </cell>
          <cell r="I44">
            <v>0.3</v>
          </cell>
          <cell r="J44">
            <v>1.32</v>
          </cell>
          <cell r="K44">
            <v>0.25</v>
          </cell>
          <cell r="L44">
            <v>0.22</v>
          </cell>
          <cell r="O44">
            <v>0.47</v>
          </cell>
        </row>
        <row r="45">
          <cell r="A45">
            <v>560074</v>
          </cell>
          <cell r="B45" t="str">
            <v>САКМАРСКАЯ  РБ</v>
          </cell>
          <cell r="C45">
            <v>549</v>
          </cell>
          <cell r="D45">
            <v>203</v>
          </cell>
          <cell r="E45">
            <v>5624</v>
          </cell>
          <cell r="F45">
            <v>3137</v>
          </cell>
          <cell r="G45">
            <v>9.7600000000000006E-2</v>
          </cell>
          <cell r="H45">
            <v>6.4699999999999994E-2</v>
          </cell>
          <cell r="I45">
            <v>1.38</v>
          </cell>
          <cell r="J45">
            <v>0.34</v>
          </cell>
          <cell r="K45">
            <v>1.05</v>
          </cell>
          <cell r="L45">
            <v>0.08</v>
          </cell>
          <cell r="O45">
            <v>1.1299999999999999</v>
          </cell>
        </row>
        <row r="46">
          <cell r="A46">
            <v>560075</v>
          </cell>
          <cell r="B46" t="str">
            <v>САРАКТАШСКАЯ РБ</v>
          </cell>
          <cell r="C46">
            <v>1837</v>
          </cell>
          <cell r="D46">
            <v>1392</v>
          </cell>
          <cell r="E46">
            <v>14269</v>
          </cell>
          <cell r="F46">
            <v>5731</v>
          </cell>
          <cell r="G46">
            <v>0.12870000000000001</v>
          </cell>
          <cell r="H46">
            <v>0.2429</v>
          </cell>
          <cell r="I46">
            <v>2.0299999999999998</v>
          </cell>
          <cell r="J46">
            <v>2.72</v>
          </cell>
          <cell r="K46">
            <v>1.56</v>
          </cell>
          <cell r="L46">
            <v>0.63</v>
          </cell>
          <cell r="O46">
            <v>2.19</v>
          </cell>
        </row>
        <row r="47">
          <cell r="A47">
            <v>560076</v>
          </cell>
          <cell r="B47" t="str">
            <v>СВЕТЛИНСКАЯ РБ</v>
          </cell>
          <cell r="C47">
            <v>490</v>
          </cell>
          <cell r="D47">
            <v>195</v>
          </cell>
          <cell r="E47">
            <v>1685</v>
          </cell>
          <cell r="F47">
            <v>1665</v>
          </cell>
          <cell r="G47">
            <v>0.2908</v>
          </cell>
          <cell r="H47">
            <v>0.1171</v>
          </cell>
          <cell r="I47">
            <v>5</v>
          </cell>
          <cell r="J47">
            <v>1.04</v>
          </cell>
          <cell r="K47">
            <v>3.9</v>
          </cell>
          <cell r="L47">
            <v>0.23</v>
          </cell>
          <cell r="O47">
            <v>4.13</v>
          </cell>
        </row>
        <row r="48">
          <cell r="A48">
            <v>560077</v>
          </cell>
          <cell r="B48" t="str">
            <v>СЕВЕРНАЯ РБ</v>
          </cell>
          <cell r="C48">
            <v>608</v>
          </cell>
          <cell r="D48">
            <v>268</v>
          </cell>
          <cell r="E48">
            <v>6141</v>
          </cell>
          <cell r="F48">
            <v>1997</v>
          </cell>
          <cell r="G48">
            <v>9.9000000000000005E-2</v>
          </cell>
          <cell r="H48">
            <v>0.13420000000000001</v>
          </cell>
          <cell r="I48">
            <v>1.41</v>
          </cell>
          <cell r="J48">
            <v>1.27</v>
          </cell>
          <cell r="K48">
            <v>1.17</v>
          </cell>
          <cell r="L48">
            <v>0.22</v>
          </cell>
          <cell r="O48">
            <v>1.39</v>
          </cell>
        </row>
        <row r="49">
          <cell r="A49">
            <v>560078</v>
          </cell>
          <cell r="B49" t="str">
            <v>СОЛЬ-ИЛЕЦКАЯ ГБ</v>
          </cell>
          <cell r="C49">
            <v>3161</v>
          </cell>
          <cell r="D49">
            <v>4171</v>
          </cell>
          <cell r="E49">
            <v>14447</v>
          </cell>
          <cell r="F49">
            <v>9343</v>
          </cell>
          <cell r="G49">
            <v>0.21879999999999999</v>
          </cell>
          <cell r="H49">
            <v>0.44640000000000002</v>
          </cell>
          <cell r="I49">
            <v>3.94</v>
          </cell>
          <cell r="J49">
            <v>5</v>
          </cell>
          <cell r="K49">
            <v>2.96</v>
          </cell>
          <cell r="L49">
            <v>1.25</v>
          </cell>
          <cell r="O49">
            <v>4.21</v>
          </cell>
        </row>
        <row r="50">
          <cell r="A50">
            <v>560079</v>
          </cell>
          <cell r="B50" t="str">
            <v>СОРОЧИНСКАЯ РБ</v>
          </cell>
          <cell r="C50">
            <v>2694</v>
          </cell>
          <cell r="D50">
            <v>1921</v>
          </cell>
          <cell r="E50">
            <v>18420</v>
          </cell>
          <cell r="F50">
            <v>9156</v>
          </cell>
          <cell r="G50">
            <v>0.14630000000000001</v>
          </cell>
          <cell r="H50">
            <v>0.20979999999999999</v>
          </cell>
          <cell r="I50">
            <v>2.41</v>
          </cell>
          <cell r="J50">
            <v>2.2799999999999998</v>
          </cell>
          <cell r="K50">
            <v>1.86</v>
          </cell>
          <cell r="L50">
            <v>0.52</v>
          </cell>
          <cell r="O50">
            <v>2.38</v>
          </cell>
        </row>
        <row r="51">
          <cell r="A51">
            <v>560080</v>
          </cell>
          <cell r="B51" t="str">
            <v>ТАШЛИНСКАЯ РБ</v>
          </cell>
          <cell r="C51">
            <v>273</v>
          </cell>
          <cell r="D51">
            <v>424</v>
          </cell>
          <cell r="E51">
            <v>6887</v>
          </cell>
          <cell r="F51">
            <v>5309</v>
          </cell>
          <cell r="G51">
            <v>3.9600000000000003E-2</v>
          </cell>
          <cell r="H51">
            <v>7.9899999999999999E-2</v>
          </cell>
          <cell r="I51">
            <v>0.15</v>
          </cell>
          <cell r="J51">
            <v>0.54</v>
          </cell>
          <cell r="K51">
            <v>0.12</v>
          </cell>
          <cell r="L51">
            <v>0.12</v>
          </cell>
          <cell r="O51">
            <v>0.24</v>
          </cell>
        </row>
        <row r="52">
          <cell r="A52">
            <v>560081</v>
          </cell>
          <cell r="B52" t="str">
            <v>ТОЦКАЯ РБ</v>
          </cell>
          <cell r="C52">
            <v>151</v>
          </cell>
          <cell r="D52">
            <v>372</v>
          </cell>
          <cell r="E52">
            <v>3302</v>
          </cell>
          <cell r="F52">
            <v>3216</v>
          </cell>
          <cell r="G52">
            <v>4.5699999999999998E-2</v>
          </cell>
          <cell r="H52">
            <v>0.1157</v>
          </cell>
          <cell r="I52">
            <v>0.28000000000000003</v>
          </cell>
          <cell r="J52">
            <v>1.02</v>
          </cell>
          <cell r="K52">
            <v>0.21</v>
          </cell>
          <cell r="L52">
            <v>0.26</v>
          </cell>
          <cell r="O52">
            <v>0.47</v>
          </cell>
        </row>
        <row r="53">
          <cell r="A53">
            <v>560082</v>
          </cell>
          <cell r="B53" t="str">
            <v>ТЮЛЬГАНСКАЯ РБ</v>
          </cell>
          <cell r="C53">
            <v>836</v>
          </cell>
          <cell r="D53">
            <v>587</v>
          </cell>
          <cell r="E53">
            <v>7829</v>
          </cell>
          <cell r="F53">
            <v>3284</v>
          </cell>
          <cell r="G53">
            <v>0.10680000000000001</v>
          </cell>
          <cell r="H53">
            <v>0.1787</v>
          </cell>
          <cell r="I53">
            <v>1.57</v>
          </cell>
          <cell r="J53">
            <v>1.87</v>
          </cell>
          <cell r="K53">
            <v>1.26</v>
          </cell>
          <cell r="L53">
            <v>0.37</v>
          </cell>
          <cell r="O53">
            <v>1.63</v>
          </cell>
        </row>
        <row r="54">
          <cell r="A54">
            <v>560083</v>
          </cell>
          <cell r="B54" t="str">
            <v>ШАРЛЫКСКАЯ РБ</v>
          </cell>
          <cell r="C54">
            <v>754</v>
          </cell>
          <cell r="D54">
            <v>458</v>
          </cell>
          <cell r="E54">
            <v>5853</v>
          </cell>
          <cell r="F54">
            <v>2943</v>
          </cell>
          <cell r="G54">
            <v>0.1288</v>
          </cell>
          <cell r="H54">
            <v>0.15559999999999999</v>
          </cell>
          <cell r="I54">
            <v>2.04</v>
          </cell>
          <cell r="J54">
            <v>1.56</v>
          </cell>
          <cell r="K54">
            <v>1.65</v>
          </cell>
          <cell r="L54">
            <v>0.3</v>
          </cell>
          <cell r="O54">
            <v>1.95</v>
          </cell>
        </row>
        <row r="55">
          <cell r="A55">
            <v>560084</v>
          </cell>
          <cell r="B55" t="str">
            <v>ЯСНЕНСКАЯ ГБ</v>
          </cell>
          <cell r="C55">
            <v>133</v>
          </cell>
          <cell r="D55">
            <v>183</v>
          </cell>
          <cell r="E55">
            <v>4098</v>
          </cell>
          <cell r="F55">
            <v>1527</v>
          </cell>
          <cell r="G55">
            <v>3.2500000000000001E-2</v>
          </cell>
          <cell r="H55">
            <v>0.1198</v>
          </cell>
          <cell r="I55">
            <v>0</v>
          </cell>
          <cell r="J55">
            <v>1.08</v>
          </cell>
          <cell r="K55">
            <v>0</v>
          </cell>
          <cell r="L55">
            <v>0.28000000000000003</v>
          </cell>
          <cell r="O55">
            <v>0.28000000000000003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507</v>
          </cell>
          <cell r="D56">
            <v>42</v>
          </cell>
          <cell r="E56">
            <v>4225</v>
          </cell>
          <cell r="F56">
            <v>400</v>
          </cell>
          <cell r="G56">
            <v>0.12</v>
          </cell>
          <cell r="H56">
            <v>0.105</v>
          </cell>
          <cell r="I56">
            <v>1.85</v>
          </cell>
          <cell r="J56">
            <v>0.88</v>
          </cell>
          <cell r="K56">
            <v>1.74</v>
          </cell>
          <cell r="L56">
            <v>0.05</v>
          </cell>
          <cell r="O56">
            <v>1.79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583</v>
          </cell>
          <cell r="D57">
            <v>68</v>
          </cell>
          <cell r="E57">
            <v>2518</v>
          </cell>
          <cell r="F57">
            <v>199</v>
          </cell>
          <cell r="G57">
            <v>0.23150000000000001</v>
          </cell>
          <cell r="H57">
            <v>0.3417</v>
          </cell>
          <cell r="I57">
            <v>4.21</v>
          </cell>
          <cell r="J57">
            <v>4.05</v>
          </cell>
          <cell r="K57">
            <v>4.04</v>
          </cell>
          <cell r="L57">
            <v>0.16</v>
          </cell>
          <cell r="O57">
            <v>4.2</v>
          </cell>
        </row>
        <row r="58">
          <cell r="A58">
            <v>560087</v>
          </cell>
          <cell r="B58" t="str">
            <v>ОРСКАЯ УБ НА СТ. ОРСК</v>
          </cell>
          <cell r="C58">
            <v>625</v>
          </cell>
          <cell r="D58">
            <v>0</v>
          </cell>
          <cell r="E58">
            <v>5861</v>
          </cell>
          <cell r="F58">
            <v>0</v>
          </cell>
          <cell r="G58">
            <v>0.1066</v>
          </cell>
          <cell r="H58">
            <v>0</v>
          </cell>
          <cell r="I58">
            <v>1.57</v>
          </cell>
          <cell r="J58">
            <v>0</v>
          </cell>
          <cell r="K58">
            <v>1.57</v>
          </cell>
          <cell r="L58">
            <v>0</v>
          </cell>
          <cell r="O58">
            <v>1.57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145</v>
          </cell>
          <cell r="D59">
            <v>0</v>
          </cell>
          <cell r="E59">
            <v>1961</v>
          </cell>
          <cell r="F59">
            <v>0</v>
          </cell>
          <cell r="G59">
            <v>7.3899999999999993E-2</v>
          </cell>
          <cell r="H59">
            <v>0</v>
          </cell>
          <cell r="I59">
            <v>0.88</v>
          </cell>
          <cell r="J59">
            <v>0</v>
          </cell>
          <cell r="K59">
            <v>0.88</v>
          </cell>
          <cell r="L59">
            <v>0</v>
          </cell>
          <cell r="O59">
            <v>0.88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39</v>
          </cell>
          <cell r="D60">
            <v>0</v>
          </cell>
          <cell r="E60">
            <v>198</v>
          </cell>
          <cell r="F60">
            <v>0</v>
          </cell>
          <cell r="G60">
            <v>0.19700000000000001</v>
          </cell>
          <cell r="H60">
            <v>0</v>
          </cell>
          <cell r="I60">
            <v>3.48</v>
          </cell>
          <cell r="J60">
            <v>0</v>
          </cell>
          <cell r="K60">
            <v>3.48</v>
          </cell>
          <cell r="L60">
            <v>0</v>
          </cell>
          <cell r="O60">
            <v>3.48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2</v>
          </cell>
          <cell r="D61">
            <v>13</v>
          </cell>
          <cell r="E61">
            <v>43</v>
          </cell>
          <cell r="F61">
            <v>28</v>
          </cell>
          <cell r="G61">
            <v>4.65E-2</v>
          </cell>
          <cell r="H61">
            <v>0.46429999999999999</v>
          </cell>
          <cell r="I61">
            <v>0.3</v>
          </cell>
          <cell r="J61">
            <v>5</v>
          </cell>
          <cell r="K61">
            <v>0.28000000000000003</v>
          </cell>
          <cell r="L61">
            <v>0.35</v>
          </cell>
          <cell r="O61">
            <v>0.63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62</v>
          </cell>
          <cell r="D62">
            <v>0</v>
          </cell>
          <cell r="E62">
            <v>393</v>
          </cell>
          <cell r="F62">
            <v>0</v>
          </cell>
          <cell r="G62">
            <v>0.1578</v>
          </cell>
          <cell r="H62">
            <v>0</v>
          </cell>
          <cell r="I62">
            <v>2.65</v>
          </cell>
          <cell r="J62">
            <v>0</v>
          </cell>
          <cell r="K62">
            <v>2.65</v>
          </cell>
          <cell r="L62">
            <v>0</v>
          </cell>
          <cell r="O62">
            <v>2.65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82</v>
          </cell>
          <cell r="D63">
            <v>11</v>
          </cell>
          <cell r="E63">
            <v>367</v>
          </cell>
          <cell r="F63">
            <v>20</v>
          </cell>
          <cell r="G63">
            <v>0.22339999999999999</v>
          </cell>
          <cell r="H63">
            <v>0.55000000000000004</v>
          </cell>
          <cell r="I63">
            <v>4.04</v>
          </cell>
          <cell r="J63">
            <v>5</v>
          </cell>
          <cell r="K63">
            <v>3.8</v>
          </cell>
          <cell r="L63">
            <v>0.3</v>
          </cell>
          <cell r="O63">
            <v>4.0999999999999996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1247</v>
          </cell>
          <cell r="D64">
            <v>4</v>
          </cell>
          <cell r="E64">
            <v>31880</v>
          </cell>
          <cell r="F64">
            <v>47</v>
          </cell>
          <cell r="G64">
            <v>3.9100000000000003E-2</v>
          </cell>
          <cell r="H64">
            <v>8.5099999999999995E-2</v>
          </cell>
          <cell r="I64">
            <v>0.14000000000000001</v>
          </cell>
          <cell r="J64">
            <v>0.61</v>
          </cell>
          <cell r="K64">
            <v>0.14000000000000001</v>
          </cell>
          <cell r="L64">
            <v>0</v>
          </cell>
          <cell r="O64">
            <v>0.14000000000000001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3">
        <row r="5">
          <cell r="A5">
            <v>560002</v>
          </cell>
          <cell r="B5" t="str">
            <v>ОРЕНБУРГ ОБЛАСТНАЯ КБ  № 2</v>
          </cell>
          <cell r="C5">
            <v>495</v>
          </cell>
          <cell r="D5">
            <v>3967</v>
          </cell>
          <cell r="E5">
            <v>0.12479999999999999</v>
          </cell>
          <cell r="F5">
            <v>4.09</v>
          </cell>
          <cell r="H5">
            <v>4.09</v>
          </cell>
        </row>
        <row r="6">
          <cell r="A6">
            <v>560014</v>
          </cell>
          <cell r="B6" t="str">
            <v>ОРЕНБУРГ ГБОУ ВПО ОРГМУ МИНЗДРАВА</v>
          </cell>
          <cell r="C6">
            <v>64</v>
          </cell>
          <cell r="D6">
            <v>891</v>
          </cell>
          <cell r="E6">
            <v>7.1800000000000003E-2</v>
          </cell>
          <cell r="F6">
            <v>2.35</v>
          </cell>
          <cell r="H6">
            <v>2.2999999999999998</v>
          </cell>
        </row>
        <row r="7">
          <cell r="A7">
            <v>560017</v>
          </cell>
          <cell r="B7" t="str">
            <v>ОРЕНБУРГ ГБУЗ ГКБ №1</v>
          </cell>
          <cell r="C7">
            <v>3457</v>
          </cell>
          <cell r="D7">
            <v>18520</v>
          </cell>
          <cell r="E7">
            <v>0.1867</v>
          </cell>
          <cell r="F7">
            <v>5</v>
          </cell>
          <cell r="H7">
            <v>5</v>
          </cell>
        </row>
        <row r="8">
          <cell r="A8">
            <v>560019</v>
          </cell>
          <cell r="B8" t="str">
            <v>ОРЕНБУРГ ГАУЗ ГКБ  №3</v>
          </cell>
          <cell r="C8">
            <v>4236</v>
          </cell>
          <cell r="D8">
            <v>21273</v>
          </cell>
          <cell r="E8">
            <v>0.1991</v>
          </cell>
          <cell r="F8">
            <v>5</v>
          </cell>
          <cell r="H8">
            <v>4.75</v>
          </cell>
        </row>
        <row r="9">
          <cell r="A9">
            <v>560021</v>
          </cell>
          <cell r="B9" t="str">
            <v>ОРЕНБУРГ ГБУЗ ГКБ № 5</v>
          </cell>
          <cell r="C9">
            <v>2339</v>
          </cell>
          <cell r="D9">
            <v>13589</v>
          </cell>
          <cell r="E9">
            <v>0.1721</v>
          </cell>
          <cell r="F9">
            <v>5</v>
          </cell>
          <cell r="G9">
            <v>1</v>
          </cell>
          <cell r="H9">
            <v>0</v>
          </cell>
        </row>
        <row r="10">
          <cell r="A10">
            <v>560022</v>
          </cell>
          <cell r="B10" t="str">
            <v>ОРЕНБУРГ ГАУЗ ГКБ  №6</v>
          </cell>
          <cell r="C10">
            <v>2663</v>
          </cell>
          <cell r="D10">
            <v>16183</v>
          </cell>
          <cell r="E10">
            <v>0.1646</v>
          </cell>
          <cell r="F10">
            <v>5</v>
          </cell>
          <cell r="H10">
            <v>3.7</v>
          </cell>
        </row>
        <row r="11">
          <cell r="A11">
            <v>560024</v>
          </cell>
          <cell r="B11" t="str">
            <v>ОРЕНБУРГ ГАУЗ ДГКБ</v>
          </cell>
          <cell r="C11">
            <v>64</v>
          </cell>
          <cell r="D11">
            <v>481</v>
          </cell>
          <cell r="E11">
            <v>0.1331</v>
          </cell>
          <cell r="F11">
            <v>4.3600000000000003</v>
          </cell>
          <cell r="H11">
            <v>0.22</v>
          </cell>
        </row>
        <row r="12">
          <cell r="A12">
            <v>560026</v>
          </cell>
          <cell r="B12" t="str">
            <v>ОРЕНБУРГ ГАУЗ ГКБ ИМ. ПИРОГОВА Н.И.</v>
          </cell>
          <cell r="C12">
            <v>2565</v>
          </cell>
          <cell r="D12">
            <v>22615</v>
          </cell>
          <cell r="E12">
            <v>0.1134</v>
          </cell>
          <cell r="F12">
            <v>3.71</v>
          </cell>
          <cell r="H12">
            <v>3.08</v>
          </cell>
        </row>
        <row r="13">
          <cell r="A13">
            <v>560032</v>
          </cell>
          <cell r="B13" t="str">
            <v>ОРСКАЯ ГАУЗ ГБ № 2</v>
          </cell>
          <cell r="C13">
            <v>327</v>
          </cell>
          <cell r="D13">
            <v>5193</v>
          </cell>
          <cell r="E13">
            <v>6.3E-2</v>
          </cell>
          <cell r="F13">
            <v>2.06</v>
          </cell>
          <cell r="H13">
            <v>2.06</v>
          </cell>
        </row>
        <row r="14">
          <cell r="A14">
            <v>560033</v>
          </cell>
          <cell r="B14" t="str">
            <v>ОРСКАЯ ГАУЗ ГБ № 3</v>
          </cell>
          <cell r="C14">
            <v>1194</v>
          </cell>
          <cell r="D14">
            <v>9391</v>
          </cell>
          <cell r="E14">
            <v>0.12709999999999999</v>
          </cell>
          <cell r="F14">
            <v>4.16</v>
          </cell>
          <cell r="H14">
            <v>4.16</v>
          </cell>
        </row>
        <row r="15">
          <cell r="A15">
            <v>560034</v>
          </cell>
          <cell r="B15" t="str">
            <v>ОРСКАЯ ГАУЗ ГБ № 4</v>
          </cell>
          <cell r="C15">
            <v>894</v>
          </cell>
          <cell r="D15">
            <v>9527</v>
          </cell>
          <cell r="E15">
            <v>9.3799999999999994E-2</v>
          </cell>
          <cell r="F15">
            <v>3.07</v>
          </cell>
          <cell r="H15">
            <v>3.07</v>
          </cell>
        </row>
        <row r="16">
          <cell r="A16">
            <v>560035</v>
          </cell>
          <cell r="B16" t="str">
            <v>ОРСКАЯ ГАУЗ ГБ № 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H16">
            <v>0</v>
          </cell>
        </row>
        <row r="17">
          <cell r="A17">
            <v>560036</v>
          </cell>
          <cell r="B17" t="str">
            <v>ОРСКАЯ ГАУЗ ГБ № 1</v>
          </cell>
          <cell r="C17">
            <v>1371</v>
          </cell>
          <cell r="D17">
            <v>11900</v>
          </cell>
          <cell r="E17">
            <v>0.1152</v>
          </cell>
          <cell r="F17">
            <v>3.77</v>
          </cell>
          <cell r="H17">
            <v>3.09</v>
          </cell>
        </row>
        <row r="18">
          <cell r="A18">
            <v>560041</v>
          </cell>
          <cell r="B18" t="str">
            <v>НОВОТРОИЦКАЯ ГАУЗ ДГБ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H18">
            <v>0</v>
          </cell>
        </row>
        <row r="19">
          <cell r="A19">
            <v>560043</v>
          </cell>
          <cell r="B19" t="str">
            <v>МЕДНОГОРСКАЯ ГБ</v>
          </cell>
          <cell r="C19">
            <v>500</v>
          </cell>
          <cell r="D19">
            <v>5277</v>
          </cell>
          <cell r="E19">
            <v>9.4799999999999995E-2</v>
          </cell>
          <cell r="F19">
            <v>3.1</v>
          </cell>
          <cell r="H19">
            <v>2.5099999999999998</v>
          </cell>
        </row>
        <row r="20">
          <cell r="A20">
            <v>560045</v>
          </cell>
          <cell r="B20" t="str">
            <v>БУГУРУСЛАНСКАЯ ГБ</v>
          </cell>
          <cell r="C20">
            <v>643</v>
          </cell>
          <cell r="D20">
            <v>4822</v>
          </cell>
          <cell r="E20">
            <v>0.1333</v>
          </cell>
          <cell r="F20">
            <v>4.37</v>
          </cell>
          <cell r="H20">
            <v>3.36</v>
          </cell>
        </row>
        <row r="21">
          <cell r="A21">
            <v>560047</v>
          </cell>
          <cell r="B21" t="str">
            <v>БУГУРУСЛАНСКАЯ РБ</v>
          </cell>
          <cell r="C21">
            <v>605</v>
          </cell>
          <cell r="D21">
            <v>7308</v>
          </cell>
          <cell r="E21">
            <v>8.2799999999999999E-2</v>
          </cell>
          <cell r="F21">
            <v>2.71</v>
          </cell>
          <cell r="H21">
            <v>2.11</v>
          </cell>
        </row>
        <row r="22">
          <cell r="A22">
            <v>560052</v>
          </cell>
          <cell r="B22" t="str">
            <v>АБДУЛИНСКАЯ ГБ</v>
          </cell>
          <cell r="C22">
            <v>417</v>
          </cell>
          <cell r="D22">
            <v>4441</v>
          </cell>
          <cell r="E22">
            <v>9.3899999999999997E-2</v>
          </cell>
          <cell r="F22">
            <v>3.07</v>
          </cell>
          <cell r="H22">
            <v>2.33</v>
          </cell>
        </row>
        <row r="23">
          <cell r="A23">
            <v>560053</v>
          </cell>
          <cell r="B23" t="str">
            <v>АДАМОВСКАЯ РБ</v>
          </cell>
          <cell r="C23">
            <v>711</v>
          </cell>
          <cell r="D23">
            <v>3979</v>
          </cell>
          <cell r="E23">
            <v>0.1787</v>
          </cell>
          <cell r="F23">
            <v>5</v>
          </cell>
          <cell r="H23">
            <v>3.9</v>
          </cell>
        </row>
        <row r="24">
          <cell r="A24">
            <v>560054</v>
          </cell>
          <cell r="B24" t="str">
            <v>АКБУЛАКСКАЯ РБ</v>
          </cell>
          <cell r="C24">
            <v>371</v>
          </cell>
          <cell r="D24">
            <v>3993</v>
          </cell>
          <cell r="E24">
            <v>9.2899999999999996E-2</v>
          </cell>
          <cell r="F24">
            <v>3.04</v>
          </cell>
          <cell r="H24">
            <v>2.2799999999999998</v>
          </cell>
        </row>
        <row r="25">
          <cell r="A25">
            <v>560055</v>
          </cell>
          <cell r="B25" t="str">
            <v>АЛЕКСАНДРОВСКАЯ РБ</v>
          </cell>
          <cell r="C25">
            <v>369</v>
          </cell>
          <cell r="D25">
            <v>2887</v>
          </cell>
          <cell r="E25">
            <v>0.1278</v>
          </cell>
          <cell r="F25">
            <v>4.1900000000000004</v>
          </cell>
          <cell r="H25">
            <v>3.35</v>
          </cell>
        </row>
        <row r="26">
          <cell r="A26">
            <v>560056</v>
          </cell>
          <cell r="B26" t="str">
            <v>АСЕКЕЕВСКАЯ РБ</v>
          </cell>
          <cell r="C26">
            <v>483</v>
          </cell>
          <cell r="D26">
            <v>3935</v>
          </cell>
          <cell r="E26">
            <v>0.1227</v>
          </cell>
          <cell r="F26">
            <v>4.0199999999999996</v>
          </cell>
          <cell r="H26">
            <v>3.3</v>
          </cell>
        </row>
        <row r="27">
          <cell r="A27">
            <v>560057</v>
          </cell>
          <cell r="B27" t="str">
            <v>БЕЛЯЕВСКАЯ РБ</v>
          </cell>
          <cell r="C27">
            <v>660</v>
          </cell>
          <cell r="D27">
            <v>3166</v>
          </cell>
          <cell r="E27">
            <v>0.20849999999999999</v>
          </cell>
          <cell r="F27">
            <v>5</v>
          </cell>
          <cell r="H27">
            <v>3.95</v>
          </cell>
        </row>
        <row r="28">
          <cell r="A28">
            <v>560058</v>
          </cell>
          <cell r="B28" t="str">
            <v>ГАЙСКАЯ ГБ</v>
          </cell>
          <cell r="C28">
            <v>1600</v>
          </cell>
          <cell r="D28">
            <v>8378</v>
          </cell>
          <cell r="E28">
            <v>0.191</v>
          </cell>
          <cell r="F28">
            <v>5</v>
          </cell>
          <cell r="H28">
            <v>3.9</v>
          </cell>
        </row>
        <row r="29">
          <cell r="A29">
            <v>560059</v>
          </cell>
          <cell r="B29" t="str">
            <v>ГРАЧЕВСКАЯ РБ</v>
          </cell>
          <cell r="C29">
            <v>478</v>
          </cell>
          <cell r="D29">
            <v>2683</v>
          </cell>
          <cell r="E29">
            <v>0.1782</v>
          </cell>
          <cell r="F29">
            <v>5</v>
          </cell>
          <cell r="H29">
            <v>4</v>
          </cell>
        </row>
        <row r="30">
          <cell r="A30">
            <v>560060</v>
          </cell>
          <cell r="B30" t="str">
            <v>ДОМБАРОВСКАЯ РБ</v>
          </cell>
          <cell r="C30">
            <v>309</v>
          </cell>
          <cell r="D30">
            <v>3026</v>
          </cell>
          <cell r="E30">
            <v>0.1021</v>
          </cell>
          <cell r="F30">
            <v>3.34</v>
          </cell>
          <cell r="H30">
            <v>2.57</v>
          </cell>
        </row>
        <row r="31">
          <cell r="A31">
            <v>560061</v>
          </cell>
          <cell r="B31" t="str">
            <v>ИЛЕКСКАЯ РБ</v>
          </cell>
          <cell r="C31">
            <v>375</v>
          </cell>
          <cell r="D31">
            <v>4334</v>
          </cell>
          <cell r="E31">
            <v>8.6499999999999994E-2</v>
          </cell>
          <cell r="F31">
            <v>2.83</v>
          </cell>
          <cell r="H31">
            <v>2.1800000000000002</v>
          </cell>
        </row>
        <row r="32">
          <cell r="A32">
            <v>560062</v>
          </cell>
          <cell r="B32" t="str">
            <v>КВАРКЕНСКАЯ РБ</v>
          </cell>
          <cell r="C32">
            <v>320</v>
          </cell>
          <cell r="D32">
            <v>3291</v>
          </cell>
          <cell r="E32">
            <v>9.7199999999999995E-2</v>
          </cell>
          <cell r="F32">
            <v>3.18</v>
          </cell>
          <cell r="H32">
            <v>2.54</v>
          </cell>
        </row>
        <row r="33">
          <cell r="A33">
            <v>560063</v>
          </cell>
          <cell r="B33" t="str">
            <v>КРАСНОГВАРДЕЙСКАЯ РБ</v>
          </cell>
          <cell r="C33">
            <v>478</v>
          </cell>
          <cell r="D33">
            <v>3456</v>
          </cell>
          <cell r="E33">
            <v>0.13830000000000001</v>
          </cell>
          <cell r="F33">
            <v>4.53</v>
          </cell>
          <cell r="H33">
            <v>3.49</v>
          </cell>
        </row>
        <row r="34">
          <cell r="A34">
            <v>560064</v>
          </cell>
          <cell r="B34" t="str">
            <v>КУВАНДЫКСКАЯ ГБ</v>
          </cell>
          <cell r="C34">
            <v>839</v>
          </cell>
          <cell r="D34">
            <v>7813</v>
          </cell>
          <cell r="E34">
            <v>0.1074</v>
          </cell>
          <cell r="F34">
            <v>3.52</v>
          </cell>
          <cell r="H34">
            <v>2.71</v>
          </cell>
        </row>
        <row r="35">
          <cell r="A35">
            <v>560065</v>
          </cell>
          <cell r="B35" t="str">
            <v>КУРМАНАЕВСКАЯ РБ</v>
          </cell>
          <cell r="C35">
            <v>551</v>
          </cell>
          <cell r="D35">
            <v>3321</v>
          </cell>
          <cell r="E35">
            <v>0.16589999999999999</v>
          </cell>
          <cell r="F35">
            <v>5</v>
          </cell>
          <cell r="H35">
            <v>4.05</v>
          </cell>
        </row>
        <row r="36">
          <cell r="A36">
            <v>560066</v>
          </cell>
          <cell r="B36" t="str">
            <v>МАТВЕЕВСКАЯ РБ</v>
          </cell>
          <cell r="C36">
            <v>252</v>
          </cell>
          <cell r="D36">
            <v>2218</v>
          </cell>
          <cell r="E36">
            <v>0.11360000000000001</v>
          </cell>
          <cell r="F36">
            <v>3.72</v>
          </cell>
          <cell r="H36">
            <v>2.98</v>
          </cell>
        </row>
        <row r="37">
          <cell r="A37">
            <v>560067</v>
          </cell>
          <cell r="B37" t="str">
            <v>НОВООРСКАЯ РБ</v>
          </cell>
          <cell r="C37">
            <v>267</v>
          </cell>
          <cell r="D37">
            <v>5408</v>
          </cell>
          <cell r="E37">
            <v>4.9399999999999999E-2</v>
          </cell>
          <cell r="F37">
            <v>1.61</v>
          </cell>
          <cell r="H37">
            <v>1.22</v>
          </cell>
        </row>
        <row r="38">
          <cell r="A38">
            <v>560068</v>
          </cell>
          <cell r="B38" t="str">
            <v>НОВОСЕРГИЕВСКАЯ РБ</v>
          </cell>
          <cell r="C38">
            <v>375</v>
          </cell>
          <cell r="D38">
            <v>6329</v>
          </cell>
          <cell r="E38">
            <v>5.9299999999999999E-2</v>
          </cell>
          <cell r="F38">
            <v>1.93</v>
          </cell>
          <cell r="H38">
            <v>1.51</v>
          </cell>
        </row>
        <row r="39">
          <cell r="A39">
            <v>560069</v>
          </cell>
          <cell r="B39" t="str">
            <v>ОКТЯБРЬСКАЯ РБ</v>
          </cell>
          <cell r="C39">
            <v>761</v>
          </cell>
          <cell r="D39">
            <v>3906</v>
          </cell>
          <cell r="E39">
            <v>0.1948</v>
          </cell>
          <cell r="F39">
            <v>5</v>
          </cell>
          <cell r="H39">
            <v>3.9</v>
          </cell>
        </row>
        <row r="40">
          <cell r="A40">
            <v>560070</v>
          </cell>
          <cell r="B40" t="str">
            <v>ОРЕНБУРГСКАЯ РБ</v>
          </cell>
          <cell r="C40">
            <v>1302</v>
          </cell>
          <cell r="D40">
            <v>13845</v>
          </cell>
          <cell r="E40">
            <v>9.4E-2</v>
          </cell>
          <cell r="F40">
            <v>3.07</v>
          </cell>
          <cell r="H40">
            <v>2.33</v>
          </cell>
        </row>
        <row r="41">
          <cell r="A41">
            <v>560071</v>
          </cell>
          <cell r="B41" t="str">
            <v>ПЕРВОМАЙСКАЯ РБ</v>
          </cell>
          <cell r="C41">
            <v>708</v>
          </cell>
          <cell r="D41">
            <v>4487</v>
          </cell>
          <cell r="E41">
            <v>0.1578</v>
          </cell>
          <cell r="F41">
            <v>5</v>
          </cell>
          <cell r="H41">
            <v>3.75</v>
          </cell>
        </row>
        <row r="42">
          <cell r="A42">
            <v>560072</v>
          </cell>
          <cell r="B42" t="str">
            <v>ПЕРЕВОЛОЦКАЯ РБ</v>
          </cell>
          <cell r="C42">
            <v>968</v>
          </cell>
          <cell r="D42">
            <v>4862</v>
          </cell>
          <cell r="E42">
            <v>0.1991</v>
          </cell>
          <cell r="F42">
            <v>5</v>
          </cell>
          <cell r="H42">
            <v>3.95</v>
          </cell>
        </row>
        <row r="43">
          <cell r="A43">
            <v>560073</v>
          </cell>
          <cell r="B43" t="str">
            <v>ПОНОМАРЕВСКАЯ РБ</v>
          </cell>
          <cell r="C43">
            <v>271</v>
          </cell>
          <cell r="D43">
            <v>2745</v>
          </cell>
          <cell r="E43">
            <v>9.8699999999999996E-2</v>
          </cell>
          <cell r="F43">
            <v>3.23</v>
          </cell>
          <cell r="H43">
            <v>2.68</v>
          </cell>
        </row>
        <row r="44">
          <cell r="A44">
            <v>560074</v>
          </cell>
          <cell r="B44" t="str">
            <v>САКМАРСКАЯ  РБ</v>
          </cell>
          <cell r="C44">
            <v>328</v>
          </cell>
          <cell r="D44">
            <v>4235</v>
          </cell>
          <cell r="E44">
            <v>7.7399999999999997E-2</v>
          </cell>
          <cell r="F44">
            <v>2.5299999999999998</v>
          </cell>
          <cell r="H44">
            <v>1.92</v>
          </cell>
        </row>
        <row r="45">
          <cell r="A45">
            <v>560075</v>
          </cell>
          <cell r="B45" t="str">
            <v>САРАКТАШСКАЯ РБ</v>
          </cell>
          <cell r="C45">
            <v>1245</v>
          </cell>
          <cell r="D45">
            <v>7319</v>
          </cell>
          <cell r="E45">
            <v>0.1701</v>
          </cell>
          <cell r="F45">
            <v>5</v>
          </cell>
          <cell r="G45">
            <v>1</v>
          </cell>
          <cell r="H45">
            <v>0</v>
          </cell>
        </row>
        <row r="46">
          <cell r="A46">
            <v>560076</v>
          </cell>
          <cell r="B46" t="str">
            <v>СВЕТЛИНСКАЯ РБ</v>
          </cell>
          <cell r="C46">
            <v>1</v>
          </cell>
          <cell r="D46">
            <v>2248</v>
          </cell>
          <cell r="E46">
            <v>4.0000000000000002E-4</v>
          </cell>
          <cell r="F46">
            <v>0</v>
          </cell>
          <cell r="H46">
            <v>0</v>
          </cell>
        </row>
        <row r="47">
          <cell r="A47">
            <v>560077</v>
          </cell>
          <cell r="B47" t="str">
            <v>СЕВЕРНАЯ РБ</v>
          </cell>
          <cell r="C47">
            <v>152</v>
          </cell>
          <cell r="D47">
            <v>2665</v>
          </cell>
          <cell r="E47">
            <v>5.7000000000000002E-2</v>
          </cell>
          <cell r="F47">
            <v>1.86</v>
          </cell>
          <cell r="H47">
            <v>1.54</v>
          </cell>
        </row>
        <row r="48">
          <cell r="A48">
            <v>560078</v>
          </cell>
          <cell r="B48" t="str">
            <v>СОЛЬ-ИЛЕЦКАЯ ГБ</v>
          </cell>
          <cell r="C48">
            <v>1162</v>
          </cell>
          <cell r="D48">
            <v>8368</v>
          </cell>
          <cell r="E48">
            <v>0.1389</v>
          </cell>
          <cell r="F48">
            <v>4.55</v>
          </cell>
          <cell r="H48">
            <v>3.41</v>
          </cell>
        </row>
        <row r="49">
          <cell r="A49">
            <v>560079</v>
          </cell>
          <cell r="B49" t="str">
            <v>СОРОЧИНСКАЯ РБ</v>
          </cell>
          <cell r="C49">
            <v>642</v>
          </cell>
          <cell r="D49">
            <v>8294</v>
          </cell>
          <cell r="E49">
            <v>7.7399999999999997E-2</v>
          </cell>
          <cell r="F49">
            <v>2.5299999999999998</v>
          </cell>
          <cell r="H49">
            <v>1.95</v>
          </cell>
        </row>
        <row r="50">
          <cell r="A50">
            <v>560080</v>
          </cell>
          <cell r="B50" t="str">
            <v>ТАШЛИНСКАЯ РБ</v>
          </cell>
          <cell r="C50">
            <v>743</v>
          </cell>
          <cell r="D50">
            <v>4294</v>
          </cell>
          <cell r="E50">
            <v>0.17299999999999999</v>
          </cell>
          <cell r="F50">
            <v>5</v>
          </cell>
          <cell r="H50">
            <v>3.85</v>
          </cell>
        </row>
        <row r="51">
          <cell r="A51">
            <v>560081</v>
          </cell>
          <cell r="B51" t="str">
            <v>ТОЦКАЯ РБ</v>
          </cell>
          <cell r="C51">
            <v>413</v>
          </cell>
          <cell r="D51">
            <v>4944</v>
          </cell>
          <cell r="E51">
            <v>8.3500000000000005E-2</v>
          </cell>
          <cell r="F51">
            <v>2.73</v>
          </cell>
          <cell r="H51">
            <v>2.0499999999999998</v>
          </cell>
        </row>
        <row r="52">
          <cell r="A52">
            <v>560082</v>
          </cell>
          <cell r="B52" t="str">
            <v>ТЮЛЬГАНСКАЯ РБ</v>
          </cell>
          <cell r="C52">
            <v>237</v>
          </cell>
          <cell r="D52">
            <v>3922</v>
          </cell>
          <cell r="E52">
            <v>6.0400000000000002E-2</v>
          </cell>
          <cell r="F52">
            <v>1.97</v>
          </cell>
          <cell r="H52">
            <v>1.58</v>
          </cell>
        </row>
        <row r="53">
          <cell r="A53">
            <v>560083</v>
          </cell>
          <cell r="B53" t="str">
            <v>ШАРЛЫКСКАЯ РБ</v>
          </cell>
          <cell r="C53">
            <v>581</v>
          </cell>
          <cell r="D53">
            <v>3459</v>
          </cell>
          <cell r="E53">
            <v>0.16800000000000001</v>
          </cell>
          <cell r="F53">
            <v>5</v>
          </cell>
          <cell r="H53">
            <v>4.05</v>
          </cell>
        </row>
        <row r="54">
          <cell r="A54">
            <v>560084</v>
          </cell>
          <cell r="B54" t="str">
            <v>ЯСНЕНСКАЯ ГБ</v>
          </cell>
          <cell r="C54">
            <v>39</v>
          </cell>
          <cell r="D54">
            <v>5246</v>
          </cell>
          <cell r="E54">
            <v>7.4000000000000003E-3</v>
          </cell>
          <cell r="F54">
            <v>0.23</v>
          </cell>
          <cell r="H54">
            <v>0.17</v>
          </cell>
        </row>
        <row r="55">
          <cell r="A55">
            <v>560085</v>
          </cell>
          <cell r="B55" t="str">
            <v>СТУДЕНЧЕСКАЯ ПОЛИКЛИНИКА ОГУ</v>
          </cell>
          <cell r="C55">
            <v>476</v>
          </cell>
          <cell r="D55">
            <v>2039</v>
          </cell>
          <cell r="E55">
            <v>0.2334</v>
          </cell>
          <cell r="F55">
            <v>5</v>
          </cell>
          <cell r="H55">
            <v>4.7</v>
          </cell>
        </row>
        <row r="56">
          <cell r="A56">
            <v>560086</v>
          </cell>
          <cell r="B56" t="str">
            <v>ОРЕНБУРГ ОКБ НА СТ. ОРЕНБУРГ</v>
          </cell>
          <cell r="C56">
            <v>634</v>
          </cell>
          <cell r="D56">
            <v>4370</v>
          </cell>
          <cell r="E56">
            <v>0.14510000000000001</v>
          </cell>
          <cell r="F56">
            <v>4.75</v>
          </cell>
          <cell r="H56">
            <v>4.5599999999999996</v>
          </cell>
        </row>
        <row r="57">
          <cell r="A57">
            <v>560087</v>
          </cell>
          <cell r="B57" t="str">
            <v>ОРСКАЯ УБ НА СТ. ОРСК</v>
          </cell>
          <cell r="C57">
            <v>117</v>
          </cell>
          <cell r="D57">
            <v>5744</v>
          </cell>
          <cell r="E57">
            <v>2.0400000000000001E-2</v>
          </cell>
          <cell r="F57">
            <v>0.66</v>
          </cell>
          <cell r="H57">
            <v>0.66</v>
          </cell>
        </row>
        <row r="58">
          <cell r="A58">
            <v>560088</v>
          </cell>
          <cell r="B58" t="str">
            <v>БУЗУЛУКСКАЯ УЗЛ.  Б-ЦА НА СТ.  БУЗУЛУК</v>
          </cell>
          <cell r="C58">
            <v>155</v>
          </cell>
          <cell r="D58">
            <v>1364</v>
          </cell>
          <cell r="E58">
            <v>0.11360000000000001</v>
          </cell>
          <cell r="F58">
            <v>3.72</v>
          </cell>
          <cell r="H58">
            <v>3.72</v>
          </cell>
        </row>
        <row r="59">
          <cell r="A59">
            <v>560089</v>
          </cell>
          <cell r="B59" t="str">
            <v>АБДУЛИНСКАЯ УЗЛ. ПОЛ-КА НА СТ. АБДУЛИНО</v>
          </cell>
          <cell r="C59">
            <v>0</v>
          </cell>
          <cell r="D59">
            <v>867</v>
          </cell>
          <cell r="E59">
            <v>0</v>
          </cell>
          <cell r="F59">
            <v>0</v>
          </cell>
          <cell r="H59">
            <v>0</v>
          </cell>
        </row>
        <row r="60">
          <cell r="A60">
            <v>560096</v>
          </cell>
          <cell r="B60" t="str">
            <v>ОРЕНБУРГ ФИЛИАЛ № 3 ФГКУ "426 ВГ" МО РФ</v>
          </cell>
          <cell r="C60">
            <v>0</v>
          </cell>
          <cell r="D60">
            <v>138</v>
          </cell>
          <cell r="E60">
            <v>0</v>
          </cell>
          <cell r="F60">
            <v>0</v>
          </cell>
          <cell r="H60">
            <v>0</v>
          </cell>
        </row>
        <row r="61">
          <cell r="A61">
            <v>560098</v>
          </cell>
          <cell r="B61" t="str">
            <v xml:space="preserve">ФКУЗ МСЧ-56 ФСИН РОССИИ </v>
          </cell>
          <cell r="C61">
            <v>0</v>
          </cell>
          <cell r="D61">
            <v>1464</v>
          </cell>
          <cell r="E61">
            <v>0</v>
          </cell>
          <cell r="F61">
            <v>0</v>
          </cell>
          <cell r="H61">
            <v>0</v>
          </cell>
        </row>
        <row r="62">
          <cell r="A62">
            <v>560099</v>
          </cell>
          <cell r="B62" t="str">
            <v>МСЧ МВД ПО ОРЕНБУРГСКОЙ ОБЛАСТИ</v>
          </cell>
          <cell r="C62">
            <v>0</v>
          </cell>
          <cell r="D62">
            <v>610</v>
          </cell>
          <cell r="E62">
            <v>0</v>
          </cell>
          <cell r="F62">
            <v>0</v>
          </cell>
          <cell r="H62">
            <v>0</v>
          </cell>
        </row>
        <row r="63">
          <cell r="A63">
            <v>560206</v>
          </cell>
          <cell r="B63" t="str">
            <v>НОВОТРОИЦК БОЛЬНИЦА СКОРОЙ МЕДИЦИНСКОЙ ПОМОЩИ</v>
          </cell>
          <cell r="C63">
            <v>2612</v>
          </cell>
          <cell r="D63">
            <v>18779</v>
          </cell>
          <cell r="E63">
            <v>0.1391</v>
          </cell>
          <cell r="F63">
            <v>4.5599999999999996</v>
          </cell>
          <cell r="G63">
            <v>1</v>
          </cell>
          <cell r="H63">
            <v>0</v>
          </cell>
        </row>
        <row r="64">
          <cell r="A64">
            <v>560214</v>
          </cell>
          <cell r="B64" t="str">
            <v>БУЗУЛУКСКАЯ БОЛЬНИЦА СКОРОЙ МЕДИЦИНСКОЙ ПОМОЩИ</v>
          </cell>
          <cell r="C64">
            <v>0</v>
          </cell>
          <cell r="D64">
            <v>20036</v>
          </cell>
          <cell r="E64">
            <v>0</v>
          </cell>
          <cell r="F64">
            <v>0</v>
          </cell>
          <cell r="H64">
            <v>0</v>
          </cell>
        </row>
      </sheetData>
      <sheetData sheetId="4">
        <row r="5">
          <cell r="A5">
            <v>560002</v>
          </cell>
          <cell r="B5" t="str">
            <v>ОРЕНБУРГ ОБЛАСТНАЯ КБ  № 2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M5">
            <v>0</v>
          </cell>
        </row>
        <row r="6">
          <cell r="A6">
            <v>560014</v>
          </cell>
          <cell r="B6" t="str">
            <v>ОРЕНБУРГ ГБОУ ВПО ОРГМУ МИНЗДРАВА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M6">
            <v>0</v>
          </cell>
        </row>
        <row r="7">
          <cell r="A7">
            <v>560017</v>
          </cell>
          <cell r="B7" t="str">
            <v>ОРЕНБУРГ ГБУЗ ГКБ №1</v>
          </cell>
          <cell r="C7">
            <v>5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5</v>
          </cell>
          <cell r="I7">
            <v>0</v>
          </cell>
          <cell r="J7">
            <v>0</v>
          </cell>
          <cell r="K7">
            <v>0</v>
          </cell>
          <cell r="M7">
            <v>0</v>
          </cell>
        </row>
        <row r="8">
          <cell r="A8">
            <v>560019</v>
          </cell>
          <cell r="B8" t="str">
            <v>ОРЕНБУРГ ГАУЗ ГКБ  №3</v>
          </cell>
          <cell r="C8">
            <v>105</v>
          </cell>
          <cell r="D8">
            <v>39</v>
          </cell>
          <cell r="E8">
            <v>22</v>
          </cell>
          <cell r="F8">
            <v>0</v>
          </cell>
          <cell r="G8">
            <v>236</v>
          </cell>
          <cell r="H8">
            <v>402</v>
          </cell>
          <cell r="I8">
            <v>2308</v>
          </cell>
          <cell r="J8">
            <v>0.17419999999999999</v>
          </cell>
          <cell r="K8">
            <v>5</v>
          </cell>
          <cell r="M8">
            <v>0.25</v>
          </cell>
        </row>
        <row r="9">
          <cell r="A9">
            <v>560021</v>
          </cell>
          <cell r="B9" t="str">
            <v>ОРЕНБУРГ ГБУЗ ГКБ № 5</v>
          </cell>
          <cell r="C9">
            <v>2579</v>
          </cell>
          <cell r="D9">
            <v>1233</v>
          </cell>
          <cell r="E9">
            <v>583</v>
          </cell>
          <cell r="F9">
            <v>6</v>
          </cell>
          <cell r="G9">
            <v>2955</v>
          </cell>
          <cell r="H9">
            <v>7356</v>
          </cell>
          <cell r="I9">
            <v>64671</v>
          </cell>
          <cell r="J9">
            <v>0.1137</v>
          </cell>
          <cell r="K9">
            <v>4.8099999999999996</v>
          </cell>
          <cell r="M9">
            <v>1.92</v>
          </cell>
        </row>
        <row r="10">
          <cell r="A10">
            <v>560022</v>
          </cell>
          <cell r="B10" t="str">
            <v>ОРЕНБУРГ ГАУЗ ГКБ  №6</v>
          </cell>
          <cell r="C10">
            <v>2659</v>
          </cell>
          <cell r="D10">
            <v>1170</v>
          </cell>
          <cell r="E10">
            <v>535</v>
          </cell>
          <cell r="F10">
            <v>12</v>
          </cell>
          <cell r="G10">
            <v>1960</v>
          </cell>
          <cell r="H10">
            <v>6336</v>
          </cell>
          <cell r="I10">
            <v>40766</v>
          </cell>
          <cell r="J10">
            <v>0.15540000000000001</v>
          </cell>
          <cell r="K10">
            <v>5</v>
          </cell>
          <cell r="M10">
            <v>1.3</v>
          </cell>
        </row>
        <row r="11">
          <cell r="A11">
            <v>560024</v>
          </cell>
          <cell r="B11" t="str">
            <v>ОРЕНБУРГ ГАУЗ ДГКБ</v>
          </cell>
          <cell r="C11">
            <v>4126</v>
          </cell>
          <cell r="D11">
            <v>1642</v>
          </cell>
          <cell r="E11">
            <v>762</v>
          </cell>
          <cell r="F11">
            <v>25</v>
          </cell>
          <cell r="G11">
            <v>4614</v>
          </cell>
          <cell r="H11">
            <v>11169</v>
          </cell>
          <cell r="I11">
            <v>88995</v>
          </cell>
          <cell r="J11">
            <v>0.1255</v>
          </cell>
          <cell r="K11">
            <v>5</v>
          </cell>
          <cell r="M11">
            <v>4.75</v>
          </cell>
        </row>
        <row r="12">
          <cell r="A12">
            <v>560026</v>
          </cell>
          <cell r="B12" t="str">
            <v>ОРЕНБУРГ ГАУЗ ГКБ ИМ. ПИРОГОВА Н.И.</v>
          </cell>
          <cell r="C12">
            <v>1388</v>
          </cell>
          <cell r="D12">
            <v>473</v>
          </cell>
          <cell r="E12">
            <v>245</v>
          </cell>
          <cell r="F12">
            <v>4</v>
          </cell>
          <cell r="G12">
            <v>1531</v>
          </cell>
          <cell r="H12">
            <v>3641</v>
          </cell>
          <cell r="I12">
            <v>36671</v>
          </cell>
          <cell r="J12">
            <v>9.9299999999999999E-2</v>
          </cell>
          <cell r="K12">
            <v>4.17</v>
          </cell>
          <cell r="M12">
            <v>0.71</v>
          </cell>
        </row>
        <row r="13">
          <cell r="A13">
            <v>560032</v>
          </cell>
          <cell r="B13" t="str">
            <v>ОРСКАЯ ГАУЗ ГБ № 2</v>
          </cell>
          <cell r="C13">
            <v>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2</v>
          </cell>
          <cell r="I13">
            <v>0</v>
          </cell>
          <cell r="J13">
            <v>0</v>
          </cell>
          <cell r="K13">
            <v>0</v>
          </cell>
          <cell r="M13">
            <v>0</v>
          </cell>
        </row>
        <row r="14">
          <cell r="A14">
            <v>560033</v>
          </cell>
          <cell r="B14" t="str">
            <v>ОРСКАЯ ГАУЗ ГБ № 3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M14">
            <v>0</v>
          </cell>
        </row>
        <row r="15">
          <cell r="A15">
            <v>560034</v>
          </cell>
          <cell r="B15" t="str">
            <v>ОРСКАЯ ГАУЗ ГБ № 4</v>
          </cell>
          <cell r="C15">
            <v>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2</v>
          </cell>
          <cell r="I15">
            <v>0</v>
          </cell>
          <cell r="J15">
            <v>0</v>
          </cell>
          <cell r="K15">
            <v>0</v>
          </cell>
          <cell r="M15">
            <v>0</v>
          </cell>
        </row>
        <row r="16">
          <cell r="A16">
            <v>560035</v>
          </cell>
          <cell r="B16" t="str">
            <v>ОРСКАЯ ГАУЗ ГБ № 5</v>
          </cell>
          <cell r="C16">
            <v>977</v>
          </cell>
          <cell r="D16">
            <v>745</v>
          </cell>
          <cell r="E16">
            <v>430</v>
          </cell>
          <cell r="F16">
            <v>10</v>
          </cell>
          <cell r="G16">
            <v>3009</v>
          </cell>
          <cell r="H16">
            <v>5171</v>
          </cell>
          <cell r="I16">
            <v>41390</v>
          </cell>
          <cell r="J16">
            <v>0.1249</v>
          </cell>
          <cell r="K16">
            <v>5</v>
          </cell>
          <cell r="M16">
            <v>4.7</v>
          </cell>
        </row>
        <row r="17">
          <cell r="A17">
            <v>560036</v>
          </cell>
          <cell r="B17" t="str">
            <v>ОРСКАЯ ГАУЗ ГБ № 1</v>
          </cell>
          <cell r="C17">
            <v>646</v>
          </cell>
          <cell r="D17">
            <v>199</v>
          </cell>
          <cell r="E17">
            <v>71</v>
          </cell>
          <cell r="F17">
            <v>26</v>
          </cell>
          <cell r="G17">
            <v>871</v>
          </cell>
          <cell r="H17">
            <v>1813</v>
          </cell>
          <cell r="I17">
            <v>17705</v>
          </cell>
          <cell r="J17">
            <v>0.1024</v>
          </cell>
          <cell r="K17">
            <v>4.3099999999999996</v>
          </cell>
          <cell r="M17">
            <v>0.78</v>
          </cell>
        </row>
        <row r="18">
          <cell r="A18">
            <v>560041</v>
          </cell>
          <cell r="B18" t="str">
            <v>НОВОТРОИЦКАЯ ГАУЗ ДГБ</v>
          </cell>
          <cell r="C18">
            <v>1260</v>
          </cell>
          <cell r="D18">
            <v>433</v>
          </cell>
          <cell r="E18">
            <v>166</v>
          </cell>
          <cell r="F18">
            <v>2</v>
          </cell>
          <cell r="G18">
            <v>1632</v>
          </cell>
          <cell r="H18">
            <v>3493</v>
          </cell>
          <cell r="I18">
            <v>29209</v>
          </cell>
          <cell r="J18">
            <v>0.1196</v>
          </cell>
          <cell r="K18">
            <v>5</v>
          </cell>
          <cell r="M18">
            <v>4.5999999999999996</v>
          </cell>
        </row>
        <row r="19">
          <cell r="A19">
            <v>560043</v>
          </cell>
          <cell r="B19" t="str">
            <v>МЕДНОГОРСКАЯ ГБ</v>
          </cell>
          <cell r="C19">
            <v>33</v>
          </cell>
          <cell r="D19">
            <v>14</v>
          </cell>
          <cell r="E19">
            <v>0</v>
          </cell>
          <cell r="F19">
            <v>0</v>
          </cell>
          <cell r="G19">
            <v>16</v>
          </cell>
          <cell r="H19">
            <v>63</v>
          </cell>
          <cell r="I19">
            <v>7620</v>
          </cell>
          <cell r="J19">
            <v>8.3000000000000001E-3</v>
          </cell>
          <cell r="K19">
            <v>0.16</v>
          </cell>
          <cell r="M19">
            <v>0.03</v>
          </cell>
        </row>
        <row r="20">
          <cell r="A20">
            <v>560045</v>
          </cell>
          <cell r="B20" t="str">
            <v>БУГУРУСЛАНСКАЯ ГБ</v>
          </cell>
          <cell r="C20">
            <v>386</v>
          </cell>
          <cell r="D20">
            <v>136</v>
          </cell>
          <cell r="E20">
            <v>112</v>
          </cell>
          <cell r="F20">
            <v>6</v>
          </cell>
          <cell r="G20">
            <v>533</v>
          </cell>
          <cell r="H20">
            <v>1173</v>
          </cell>
          <cell r="I20">
            <v>9241</v>
          </cell>
          <cell r="J20">
            <v>0.12690000000000001</v>
          </cell>
          <cell r="K20">
            <v>5</v>
          </cell>
          <cell r="M20">
            <v>1.1499999999999999</v>
          </cell>
        </row>
        <row r="21">
          <cell r="A21">
            <v>560047</v>
          </cell>
          <cell r="B21" t="str">
            <v>БУГУРУСЛАНСКАЯ РБ</v>
          </cell>
          <cell r="C21">
            <v>317</v>
          </cell>
          <cell r="D21">
            <v>172</v>
          </cell>
          <cell r="E21">
            <v>93</v>
          </cell>
          <cell r="F21">
            <v>1</v>
          </cell>
          <cell r="G21">
            <v>667</v>
          </cell>
          <cell r="H21">
            <v>1250</v>
          </cell>
          <cell r="I21">
            <v>12479</v>
          </cell>
          <cell r="J21">
            <v>0.1002</v>
          </cell>
          <cell r="K21">
            <v>4.21</v>
          </cell>
          <cell r="M21">
            <v>0.93</v>
          </cell>
        </row>
        <row r="22">
          <cell r="A22">
            <v>560052</v>
          </cell>
          <cell r="B22" t="str">
            <v>АБДУЛИНСКАЯ ГБ</v>
          </cell>
          <cell r="C22">
            <v>70</v>
          </cell>
          <cell r="D22">
            <v>21</v>
          </cell>
          <cell r="E22">
            <v>11</v>
          </cell>
          <cell r="F22">
            <v>3</v>
          </cell>
          <cell r="G22">
            <v>301</v>
          </cell>
          <cell r="H22">
            <v>406</v>
          </cell>
          <cell r="I22">
            <v>7266</v>
          </cell>
          <cell r="J22">
            <v>5.5899999999999998E-2</v>
          </cell>
          <cell r="K22">
            <v>2.2599999999999998</v>
          </cell>
          <cell r="M22">
            <v>0.54</v>
          </cell>
        </row>
        <row r="23">
          <cell r="A23">
            <v>560053</v>
          </cell>
          <cell r="B23" t="str">
            <v>АДАМОВСКАЯ РБ</v>
          </cell>
          <cell r="C23">
            <v>20</v>
          </cell>
          <cell r="D23">
            <v>34</v>
          </cell>
          <cell r="E23">
            <v>18</v>
          </cell>
          <cell r="F23">
            <v>0</v>
          </cell>
          <cell r="G23">
            <v>358</v>
          </cell>
          <cell r="H23">
            <v>430</v>
          </cell>
          <cell r="I23">
            <v>5552</v>
          </cell>
          <cell r="J23">
            <v>7.7399999999999997E-2</v>
          </cell>
          <cell r="K23">
            <v>3.21</v>
          </cell>
          <cell r="M23">
            <v>0.71</v>
          </cell>
        </row>
        <row r="24">
          <cell r="A24">
            <v>560054</v>
          </cell>
          <cell r="B24" t="str">
            <v>АКБУЛАКСКАЯ РБ</v>
          </cell>
          <cell r="C24">
            <v>22</v>
          </cell>
          <cell r="D24">
            <v>19</v>
          </cell>
          <cell r="E24">
            <v>15</v>
          </cell>
          <cell r="F24">
            <v>2</v>
          </cell>
          <cell r="G24">
            <v>320</v>
          </cell>
          <cell r="H24">
            <v>378</v>
          </cell>
          <cell r="I24">
            <v>6484</v>
          </cell>
          <cell r="J24">
            <v>5.8299999999999998E-2</v>
          </cell>
          <cell r="K24">
            <v>2.37</v>
          </cell>
          <cell r="M24">
            <v>0.59</v>
          </cell>
        </row>
        <row r="25">
          <cell r="A25">
            <v>560055</v>
          </cell>
          <cell r="B25" t="str">
            <v>АЛЕКСАНДРОВСКАЯ РБ</v>
          </cell>
          <cell r="C25">
            <v>59</v>
          </cell>
          <cell r="D25">
            <v>35</v>
          </cell>
          <cell r="E25">
            <v>11</v>
          </cell>
          <cell r="F25">
            <v>4</v>
          </cell>
          <cell r="G25">
            <v>84</v>
          </cell>
          <cell r="H25">
            <v>193</v>
          </cell>
          <cell r="I25">
            <v>4247</v>
          </cell>
          <cell r="J25">
            <v>4.5400000000000003E-2</v>
          </cell>
          <cell r="K25">
            <v>1.8</v>
          </cell>
          <cell r="M25">
            <v>0.36</v>
          </cell>
        </row>
        <row r="26">
          <cell r="A26">
            <v>560056</v>
          </cell>
          <cell r="B26" t="str">
            <v>АСЕКЕЕВСКАЯ РБ</v>
          </cell>
          <cell r="C26">
            <v>87</v>
          </cell>
          <cell r="D26">
            <v>21</v>
          </cell>
          <cell r="E26">
            <v>30</v>
          </cell>
          <cell r="F26">
            <v>0</v>
          </cell>
          <cell r="G26">
            <v>313</v>
          </cell>
          <cell r="H26">
            <v>451</v>
          </cell>
          <cell r="I26">
            <v>4349</v>
          </cell>
          <cell r="J26">
            <v>0.1037</v>
          </cell>
          <cell r="K26">
            <v>4.37</v>
          </cell>
          <cell r="M26">
            <v>0.79</v>
          </cell>
        </row>
        <row r="27">
          <cell r="A27">
            <v>560057</v>
          </cell>
          <cell r="B27" t="str">
            <v>БЕЛЯЕВСКАЯ РБ</v>
          </cell>
          <cell r="C27">
            <v>215</v>
          </cell>
          <cell r="D27">
            <v>96</v>
          </cell>
          <cell r="E27">
            <v>47</v>
          </cell>
          <cell r="F27">
            <v>10</v>
          </cell>
          <cell r="G27">
            <v>298</v>
          </cell>
          <cell r="H27">
            <v>666</v>
          </cell>
          <cell r="I27">
            <v>5028</v>
          </cell>
          <cell r="J27">
            <v>0.13250000000000001</v>
          </cell>
          <cell r="K27">
            <v>5</v>
          </cell>
          <cell r="M27">
            <v>1.05</v>
          </cell>
        </row>
        <row r="28">
          <cell r="A28">
            <v>560058</v>
          </cell>
          <cell r="B28" t="str">
            <v>ГАЙСКАЯ ГБ</v>
          </cell>
          <cell r="C28">
            <v>248</v>
          </cell>
          <cell r="D28">
            <v>80</v>
          </cell>
          <cell r="E28">
            <v>96</v>
          </cell>
          <cell r="F28">
            <v>2</v>
          </cell>
          <cell r="G28">
            <v>323</v>
          </cell>
          <cell r="H28">
            <v>749</v>
          </cell>
          <cell r="I28">
            <v>13409</v>
          </cell>
          <cell r="J28">
            <v>5.5899999999999998E-2</v>
          </cell>
          <cell r="K28">
            <v>2.2599999999999998</v>
          </cell>
          <cell r="M28">
            <v>0.5</v>
          </cell>
        </row>
        <row r="29">
          <cell r="A29">
            <v>560059</v>
          </cell>
          <cell r="B29" t="str">
            <v>ГРАЧЕВСКАЯ РБ</v>
          </cell>
          <cell r="C29">
            <v>130</v>
          </cell>
          <cell r="D29">
            <v>49</v>
          </cell>
          <cell r="E29">
            <v>15</v>
          </cell>
          <cell r="F29">
            <v>5</v>
          </cell>
          <cell r="G29">
            <v>273</v>
          </cell>
          <cell r="H29">
            <v>472</v>
          </cell>
          <cell r="I29">
            <v>4050</v>
          </cell>
          <cell r="J29">
            <v>0.11650000000000001</v>
          </cell>
          <cell r="K29">
            <v>4.93</v>
          </cell>
          <cell r="M29">
            <v>0.99</v>
          </cell>
        </row>
        <row r="30">
          <cell r="A30">
            <v>560060</v>
          </cell>
          <cell r="B30" t="str">
            <v>ДОМБАРОВСКАЯ РБ</v>
          </cell>
          <cell r="C30">
            <v>16</v>
          </cell>
          <cell r="D30">
            <v>8</v>
          </cell>
          <cell r="E30">
            <v>7</v>
          </cell>
          <cell r="F30">
            <v>0</v>
          </cell>
          <cell r="G30">
            <v>120</v>
          </cell>
          <cell r="H30">
            <v>151</v>
          </cell>
          <cell r="I30">
            <v>5384</v>
          </cell>
          <cell r="J30">
            <v>2.8000000000000001E-2</v>
          </cell>
          <cell r="K30">
            <v>1.03</v>
          </cell>
          <cell r="M30">
            <v>0.24</v>
          </cell>
        </row>
        <row r="31">
          <cell r="A31">
            <v>560061</v>
          </cell>
          <cell r="B31" t="str">
            <v>ИЛЕКСКАЯ РБ</v>
          </cell>
          <cell r="C31">
            <v>157</v>
          </cell>
          <cell r="D31">
            <v>85</v>
          </cell>
          <cell r="E31">
            <v>26</v>
          </cell>
          <cell r="F31">
            <v>3</v>
          </cell>
          <cell r="G31">
            <v>180</v>
          </cell>
          <cell r="H31">
            <v>451</v>
          </cell>
          <cell r="I31">
            <v>6792</v>
          </cell>
          <cell r="J31">
            <v>6.6400000000000001E-2</v>
          </cell>
          <cell r="K31">
            <v>2.72</v>
          </cell>
          <cell r="M31">
            <v>0.63</v>
          </cell>
        </row>
        <row r="32">
          <cell r="A32">
            <v>560062</v>
          </cell>
          <cell r="B32" t="str">
            <v>КВАРКЕНСКАЯ РБ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3429</v>
          </cell>
          <cell r="J32">
            <v>0</v>
          </cell>
          <cell r="K32">
            <v>0</v>
          </cell>
          <cell r="M32">
            <v>0</v>
          </cell>
        </row>
        <row r="33">
          <cell r="A33">
            <v>560063</v>
          </cell>
          <cell r="B33" t="str">
            <v>КРАСНОГВАРДЕЙСКАЯ РБ</v>
          </cell>
          <cell r="C33">
            <v>18</v>
          </cell>
          <cell r="D33">
            <v>9</v>
          </cell>
          <cell r="E33">
            <v>2</v>
          </cell>
          <cell r="F33">
            <v>0</v>
          </cell>
          <cell r="G33">
            <v>61</v>
          </cell>
          <cell r="H33">
            <v>90</v>
          </cell>
          <cell r="I33">
            <v>5478</v>
          </cell>
          <cell r="J33">
            <v>1.6400000000000001E-2</v>
          </cell>
          <cell r="K33">
            <v>0.52</v>
          </cell>
          <cell r="M33">
            <v>0.12</v>
          </cell>
        </row>
        <row r="34">
          <cell r="A34">
            <v>560064</v>
          </cell>
          <cell r="B34" t="str">
            <v>КУВАНДЫКСКАЯ ГБ</v>
          </cell>
          <cell r="C34">
            <v>432</v>
          </cell>
          <cell r="D34">
            <v>158</v>
          </cell>
          <cell r="E34">
            <v>54</v>
          </cell>
          <cell r="F34">
            <v>13</v>
          </cell>
          <cell r="G34">
            <v>609</v>
          </cell>
          <cell r="H34">
            <v>1266</v>
          </cell>
          <cell r="I34">
            <v>14288</v>
          </cell>
          <cell r="J34">
            <v>8.8599999999999998E-2</v>
          </cell>
          <cell r="K34">
            <v>3.7</v>
          </cell>
          <cell r="M34">
            <v>0.85</v>
          </cell>
        </row>
        <row r="35">
          <cell r="A35">
            <v>560065</v>
          </cell>
          <cell r="B35" t="str">
            <v>КУРМАНАЕВСКАЯ РБ</v>
          </cell>
          <cell r="C35">
            <v>51</v>
          </cell>
          <cell r="D35">
            <v>15</v>
          </cell>
          <cell r="E35">
            <v>11</v>
          </cell>
          <cell r="F35">
            <v>2</v>
          </cell>
          <cell r="G35">
            <v>127</v>
          </cell>
          <cell r="H35">
            <v>206</v>
          </cell>
          <cell r="I35">
            <v>4380</v>
          </cell>
          <cell r="J35">
            <v>4.7E-2</v>
          </cell>
          <cell r="K35">
            <v>1.87</v>
          </cell>
          <cell r="M35">
            <v>0.36</v>
          </cell>
        </row>
        <row r="36">
          <cell r="A36">
            <v>560066</v>
          </cell>
          <cell r="B36" t="str">
            <v>МАТВЕЕВСКАЯ РБ</v>
          </cell>
          <cell r="C36">
            <v>43</v>
          </cell>
          <cell r="D36">
            <v>30</v>
          </cell>
          <cell r="E36">
            <v>16</v>
          </cell>
          <cell r="F36">
            <v>0</v>
          </cell>
          <cell r="G36">
            <v>75</v>
          </cell>
          <cell r="H36">
            <v>164</v>
          </cell>
          <cell r="I36">
            <v>3168</v>
          </cell>
          <cell r="J36">
            <v>5.1799999999999999E-2</v>
          </cell>
          <cell r="K36">
            <v>2.08</v>
          </cell>
          <cell r="M36">
            <v>0.42</v>
          </cell>
        </row>
        <row r="37">
          <cell r="A37">
            <v>560067</v>
          </cell>
          <cell r="B37" t="str">
            <v>НОВООРСКАЯ РБ</v>
          </cell>
          <cell r="C37">
            <v>237</v>
          </cell>
          <cell r="D37">
            <v>42</v>
          </cell>
          <cell r="E37">
            <v>10</v>
          </cell>
          <cell r="F37">
            <v>11</v>
          </cell>
          <cell r="G37">
            <v>386</v>
          </cell>
          <cell r="H37">
            <v>686</v>
          </cell>
          <cell r="I37">
            <v>10588</v>
          </cell>
          <cell r="J37">
            <v>6.4799999999999996E-2</v>
          </cell>
          <cell r="K37">
            <v>2.65</v>
          </cell>
          <cell r="M37">
            <v>0.64</v>
          </cell>
        </row>
        <row r="38">
          <cell r="A38">
            <v>560068</v>
          </cell>
          <cell r="B38" t="str">
            <v>НОВОСЕРГИЕВСКАЯ РБ</v>
          </cell>
          <cell r="C38">
            <v>57</v>
          </cell>
          <cell r="D38">
            <v>26</v>
          </cell>
          <cell r="E38">
            <v>9</v>
          </cell>
          <cell r="F38">
            <v>1</v>
          </cell>
          <cell r="G38">
            <v>165</v>
          </cell>
          <cell r="H38">
            <v>258</v>
          </cell>
          <cell r="I38">
            <v>10693</v>
          </cell>
          <cell r="J38">
            <v>2.41E-2</v>
          </cell>
          <cell r="K38">
            <v>0.86</v>
          </cell>
          <cell r="M38">
            <v>0.19</v>
          </cell>
        </row>
        <row r="39">
          <cell r="A39">
            <v>560069</v>
          </cell>
          <cell r="B39" t="str">
            <v>ОКТЯБРЬСКАЯ РБ</v>
          </cell>
          <cell r="C39">
            <v>310</v>
          </cell>
          <cell r="D39">
            <v>132</v>
          </cell>
          <cell r="E39">
            <v>69</v>
          </cell>
          <cell r="F39">
            <v>7</v>
          </cell>
          <cell r="G39">
            <v>277</v>
          </cell>
          <cell r="H39">
            <v>795</v>
          </cell>
          <cell r="I39">
            <v>6884</v>
          </cell>
          <cell r="J39">
            <v>0.11550000000000001</v>
          </cell>
          <cell r="K39">
            <v>4.8899999999999997</v>
          </cell>
          <cell r="M39">
            <v>1.08</v>
          </cell>
        </row>
        <row r="40">
          <cell r="A40">
            <v>560070</v>
          </cell>
          <cell r="B40" t="str">
            <v>ОРЕНБУРГСКАЯ РБ</v>
          </cell>
          <cell r="C40">
            <v>885</v>
          </cell>
          <cell r="D40">
            <v>285</v>
          </cell>
          <cell r="E40">
            <v>95</v>
          </cell>
          <cell r="F40">
            <v>15</v>
          </cell>
          <cell r="G40">
            <v>935</v>
          </cell>
          <cell r="H40">
            <v>2215</v>
          </cell>
          <cell r="I40">
            <v>32145</v>
          </cell>
          <cell r="J40">
            <v>6.8900000000000003E-2</v>
          </cell>
          <cell r="K40">
            <v>2.83</v>
          </cell>
          <cell r="M40">
            <v>0.68</v>
          </cell>
        </row>
        <row r="41">
          <cell r="A41">
            <v>560071</v>
          </cell>
          <cell r="B41" t="str">
            <v>ПЕРВОМАЙСКАЯ РБ</v>
          </cell>
          <cell r="C41">
            <v>260</v>
          </cell>
          <cell r="D41">
            <v>20</v>
          </cell>
          <cell r="E41">
            <v>36</v>
          </cell>
          <cell r="F41">
            <v>6</v>
          </cell>
          <cell r="G41">
            <v>345</v>
          </cell>
          <cell r="H41">
            <v>667</v>
          </cell>
          <cell r="I41">
            <v>9312</v>
          </cell>
          <cell r="J41">
            <v>7.1599999999999997E-2</v>
          </cell>
          <cell r="K41">
            <v>2.95</v>
          </cell>
          <cell r="M41">
            <v>0.74</v>
          </cell>
        </row>
        <row r="42">
          <cell r="A42">
            <v>560072</v>
          </cell>
          <cell r="B42" t="str">
            <v>ПЕРЕВОЛОЦКАЯ РБ</v>
          </cell>
          <cell r="C42">
            <v>248</v>
          </cell>
          <cell r="D42">
            <v>87</v>
          </cell>
          <cell r="E42">
            <v>42</v>
          </cell>
          <cell r="F42">
            <v>1</v>
          </cell>
          <cell r="G42">
            <v>250</v>
          </cell>
          <cell r="H42">
            <v>628</v>
          </cell>
          <cell r="I42">
            <v>7828</v>
          </cell>
          <cell r="J42">
            <v>8.0199999999999994E-2</v>
          </cell>
          <cell r="K42">
            <v>3.33</v>
          </cell>
          <cell r="M42">
            <v>0.7</v>
          </cell>
        </row>
        <row r="43">
          <cell r="A43">
            <v>560073</v>
          </cell>
          <cell r="B43" t="str">
            <v>ПОНОМАРЕВСКАЯ РБ</v>
          </cell>
          <cell r="C43">
            <v>112</v>
          </cell>
          <cell r="D43">
            <v>53</v>
          </cell>
          <cell r="E43">
            <v>18</v>
          </cell>
          <cell r="F43">
            <v>4</v>
          </cell>
          <cell r="G43">
            <v>114</v>
          </cell>
          <cell r="H43">
            <v>301</v>
          </cell>
          <cell r="I43">
            <v>3211</v>
          </cell>
          <cell r="J43">
            <v>9.3700000000000006E-2</v>
          </cell>
          <cell r="K43">
            <v>3.93</v>
          </cell>
          <cell r="M43">
            <v>0.67</v>
          </cell>
        </row>
        <row r="44">
          <cell r="A44">
            <v>560074</v>
          </cell>
          <cell r="B44" t="str">
            <v>САКМАРСКАЯ  РБ</v>
          </cell>
          <cell r="C44">
            <v>75</v>
          </cell>
          <cell r="D44">
            <v>25</v>
          </cell>
          <cell r="E44">
            <v>8</v>
          </cell>
          <cell r="F44">
            <v>4</v>
          </cell>
          <cell r="G44">
            <v>123</v>
          </cell>
          <cell r="H44">
            <v>235</v>
          </cell>
          <cell r="I44">
            <v>7258</v>
          </cell>
          <cell r="J44">
            <v>3.2399999999999998E-2</v>
          </cell>
          <cell r="K44">
            <v>1.22</v>
          </cell>
          <cell r="M44">
            <v>0.28999999999999998</v>
          </cell>
        </row>
        <row r="45">
          <cell r="A45">
            <v>560075</v>
          </cell>
          <cell r="B45" t="str">
            <v>САРАКТАШСКАЯ РБ</v>
          </cell>
          <cell r="C45">
            <v>664</v>
          </cell>
          <cell r="D45">
            <v>283</v>
          </cell>
          <cell r="E45">
            <v>111</v>
          </cell>
          <cell r="F45">
            <v>8</v>
          </cell>
          <cell r="G45">
            <v>835</v>
          </cell>
          <cell r="H45">
            <v>1901</v>
          </cell>
          <cell r="I45">
            <v>14320</v>
          </cell>
          <cell r="J45">
            <v>0.1328</v>
          </cell>
          <cell r="K45">
            <v>5</v>
          </cell>
          <cell r="M45">
            <v>1.1499999999999999</v>
          </cell>
        </row>
        <row r="46">
          <cell r="A46">
            <v>560076</v>
          </cell>
          <cell r="B46" t="str">
            <v>СВЕТЛИНСКАЯ РБ</v>
          </cell>
          <cell r="C46">
            <v>44</v>
          </cell>
          <cell r="D46">
            <v>16</v>
          </cell>
          <cell r="E46">
            <v>0</v>
          </cell>
          <cell r="F46">
            <v>1</v>
          </cell>
          <cell r="G46">
            <v>38</v>
          </cell>
          <cell r="H46">
            <v>99</v>
          </cell>
          <cell r="I46">
            <v>3974</v>
          </cell>
          <cell r="J46">
            <v>2.4899999999999999E-2</v>
          </cell>
          <cell r="K46">
            <v>0.89</v>
          </cell>
          <cell r="M46">
            <v>0.2</v>
          </cell>
        </row>
        <row r="47">
          <cell r="A47">
            <v>560077</v>
          </cell>
          <cell r="B47" t="str">
            <v>СЕВЕРНАЯ РБ</v>
          </cell>
          <cell r="C47">
            <v>49</v>
          </cell>
          <cell r="D47">
            <v>25</v>
          </cell>
          <cell r="E47">
            <v>4</v>
          </cell>
          <cell r="F47">
            <v>6</v>
          </cell>
          <cell r="G47">
            <v>142</v>
          </cell>
          <cell r="H47">
            <v>226</v>
          </cell>
          <cell r="I47">
            <v>2889</v>
          </cell>
          <cell r="J47">
            <v>7.8200000000000006E-2</v>
          </cell>
          <cell r="K47">
            <v>3.24</v>
          </cell>
          <cell r="M47">
            <v>0.55000000000000004</v>
          </cell>
        </row>
        <row r="48">
          <cell r="A48">
            <v>560078</v>
          </cell>
          <cell r="B48" t="str">
            <v>СОЛЬ-ИЛЕЦКАЯ ГБ</v>
          </cell>
          <cell r="C48">
            <v>52</v>
          </cell>
          <cell r="D48">
            <v>92</v>
          </cell>
          <cell r="E48">
            <v>52</v>
          </cell>
          <cell r="F48">
            <v>6</v>
          </cell>
          <cell r="G48">
            <v>776</v>
          </cell>
          <cell r="H48">
            <v>978</v>
          </cell>
          <cell r="I48">
            <v>17198</v>
          </cell>
          <cell r="J48">
            <v>5.6899999999999999E-2</v>
          </cell>
          <cell r="K48">
            <v>2.2999999999999998</v>
          </cell>
          <cell r="M48">
            <v>0.57999999999999996</v>
          </cell>
        </row>
        <row r="49">
          <cell r="A49">
            <v>560079</v>
          </cell>
          <cell r="B49" t="str">
            <v>СОРОЧИНСКАЯ РБ</v>
          </cell>
          <cell r="C49">
            <v>364</v>
          </cell>
          <cell r="D49">
            <v>142</v>
          </cell>
          <cell r="E49">
            <v>72</v>
          </cell>
          <cell r="F49">
            <v>20</v>
          </cell>
          <cell r="G49">
            <v>146</v>
          </cell>
          <cell r="H49">
            <v>744</v>
          </cell>
          <cell r="I49">
            <v>14044</v>
          </cell>
          <cell r="J49">
            <v>5.2999999999999999E-2</v>
          </cell>
          <cell r="K49">
            <v>2.13</v>
          </cell>
          <cell r="M49">
            <v>0.49</v>
          </cell>
        </row>
        <row r="50">
          <cell r="A50">
            <v>560080</v>
          </cell>
          <cell r="B50" t="str">
            <v>ТАШЛИНСКАЯ РБ</v>
          </cell>
          <cell r="C50">
            <v>108</v>
          </cell>
          <cell r="D50">
            <v>34</v>
          </cell>
          <cell r="E50">
            <v>12</v>
          </cell>
          <cell r="F50">
            <v>2</v>
          </cell>
          <cell r="G50">
            <v>226</v>
          </cell>
          <cell r="H50">
            <v>382</v>
          </cell>
          <cell r="I50">
            <v>7013</v>
          </cell>
          <cell r="J50">
            <v>5.45E-2</v>
          </cell>
          <cell r="K50">
            <v>2.2000000000000002</v>
          </cell>
          <cell r="M50">
            <v>0.51</v>
          </cell>
        </row>
        <row r="51">
          <cell r="A51">
            <v>560081</v>
          </cell>
          <cell r="B51" t="str">
            <v>ТОЦКАЯ РБ</v>
          </cell>
          <cell r="C51">
            <v>295</v>
          </cell>
          <cell r="D51">
            <v>99</v>
          </cell>
          <cell r="E51">
            <v>21</v>
          </cell>
          <cell r="F51">
            <v>7</v>
          </cell>
          <cell r="G51">
            <v>378</v>
          </cell>
          <cell r="H51">
            <v>800</v>
          </cell>
          <cell r="I51">
            <v>10422</v>
          </cell>
          <cell r="J51">
            <v>7.6799999999999993E-2</v>
          </cell>
          <cell r="K51">
            <v>3.18</v>
          </cell>
          <cell r="M51">
            <v>0.8</v>
          </cell>
        </row>
        <row r="52">
          <cell r="A52">
            <v>560082</v>
          </cell>
          <cell r="B52" t="str">
            <v>ТЮЛЬГАНСКАЯ РБ</v>
          </cell>
          <cell r="C52">
            <v>119</v>
          </cell>
          <cell r="D52">
            <v>20</v>
          </cell>
          <cell r="E52">
            <v>11</v>
          </cell>
          <cell r="F52">
            <v>3</v>
          </cell>
          <cell r="G52">
            <v>63</v>
          </cell>
          <cell r="H52">
            <v>216</v>
          </cell>
          <cell r="I52">
            <v>5625</v>
          </cell>
          <cell r="J52">
            <v>3.8399999999999997E-2</v>
          </cell>
          <cell r="K52">
            <v>1.49</v>
          </cell>
          <cell r="M52">
            <v>0.3</v>
          </cell>
        </row>
        <row r="53">
          <cell r="A53">
            <v>560083</v>
          </cell>
          <cell r="B53" t="str">
            <v>ШАРЛЫКСКАЯ РБ</v>
          </cell>
          <cell r="C53">
            <v>110</v>
          </cell>
          <cell r="D53">
            <v>30</v>
          </cell>
          <cell r="E53">
            <v>24</v>
          </cell>
          <cell r="F53">
            <v>1</v>
          </cell>
          <cell r="G53">
            <v>222</v>
          </cell>
          <cell r="H53">
            <v>387</v>
          </cell>
          <cell r="I53">
            <v>5061</v>
          </cell>
          <cell r="J53">
            <v>7.6499999999999999E-2</v>
          </cell>
          <cell r="K53">
            <v>3.17</v>
          </cell>
          <cell r="M53">
            <v>0.6</v>
          </cell>
        </row>
        <row r="54">
          <cell r="A54">
            <v>560084</v>
          </cell>
          <cell r="B54" t="str">
            <v>ЯСНЕНСКАЯ ГБ</v>
          </cell>
          <cell r="C54">
            <v>32</v>
          </cell>
          <cell r="D54">
            <v>11</v>
          </cell>
          <cell r="E54">
            <v>0</v>
          </cell>
          <cell r="F54">
            <v>0</v>
          </cell>
          <cell r="G54">
            <v>9</v>
          </cell>
          <cell r="H54">
            <v>52</v>
          </cell>
          <cell r="I54">
            <v>11351</v>
          </cell>
          <cell r="J54">
            <v>4.5999999999999999E-3</v>
          </cell>
          <cell r="K54">
            <v>0</v>
          </cell>
          <cell r="M54">
            <v>0</v>
          </cell>
        </row>
        <row r="55">
          <cell r="A55">
            <v>560085</v>
          </cell>
          <cell r="B55" t="str">
            <v>СТУДЕНЧЕСКАЯ ПОЛИКЛИНИКА ОГУ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2</v>
          </cell>
          <cell r="H55">
            <v>2</v>
          </cell>
          <cell r="I55">
            <v>23</v>
          </cell>
          <cell r="J55">
            <v>8.6999999999999994E-2</v>
          </cell>
          <cell r="K55">
            <v>3.63</v>
          </cell>
          <cell r="M55">
            <v>0.22</v>
          </cell>
        </row>
        <row r="56">
          <cell r="A56">
            <v>560086</v>
          </cell>
          <cell r="B56" t="str">
            <v>ОРЕНБУРГ ОКБ НА СТ. ОРЕНБУРГ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34</v>
          </cell>
          <cell r="H56">
            <v>34</v>
          </cell>
          <cell r="I56">
            <v>142</v>
          </cell>
          <cell r="J56">
            <v>0.2394</v>
          </cell>
          <cell r="K56">
            <v>5</v>
          </cell>
          <cell r="M56">
            <v>0.2</v>
          </cell>
        </row>
        <row r="57">
          <cell r="A57">
            <v>560087</v>
          </cell>
          <cell r="B57" t="str">
            <v>ОРСКАЯ УБ НА СТ. ОРСК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M57">
            <v>0</v>
          </cell>
        </row>
        <row r="58">
          <cell r="A58">
            <v>560088</v>
          </cell>
          <cell r="B58" t="str">
            <v>БУЗУЛУКСКАЯ УЗЛ.  Б-ЦА НА СТ.  БУЗУЛУК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M58">
            <v>0</v>
          </cell>
        </row>
        <row r="59">
          <cell r="A59">
            <v>560089</v>
          </cell>
          <cell r="B59" t="str">
            <v>АБДУЛИНСКАЯ УЗЛ. ПОЛ-КА НА СТ. АБДУЛИНО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M59">
            <v>0</v>
          </cell>
        </row>
        <row r="60">
          <cell r="A60">
            <v>560096</v>
          </cell>
          <cell r="B60" t="str">
            <v>ОРЕНБУРГ ФИЛИАЛ № 3 ФГКУ "426 ВГ" МО РФ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1</v>
          </cell>
          <cell r="H60">
            <v>1</v>
          </cell>
          <cell r="I60">
            <v>20</v>
          </cell>
          <cell r="J60">
            <v>0.05</v>
          </cell>
          <cell r="K60">
            <v>2</v>
          </cell>
          <cell r="M60">
            <v>0.14000000000000001</v>
          </cell>
        </row>
        <row r="61">
          <cell r="A61">
            <v>560098</v>
          </cell>
          <cell r="B61" t="str">
            <v xml:space="preserve">ФКУЗ МСЧ-56 ФСИН РОССИИ 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M61">
            <v>0</v>
          </cell>
        </row>
        <row r="62">
          <cell r="A62">
            <v>560099</v>
          </cell>
          <cell r="B62" t="str">
            <v>МСЧ МВД ПО ОРЕНБУРГСКОЙ ОБЛАСТИ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1</v>
          </cell>
          <cell r="H62">
            <v>1</v>
          </cell>
          <cell r="I62">
            <v>135</v>
          </cell>
          <cell r="J62">
            <v>7.4000000000000003E-3</v>
          </cell>
          <cell r="K62">
            <v>0.12</v>
          </cell>
          <cell r="M62">
            <v>0.01</v>
          </cell>
        </row>
        <row r="63">
          <cell r="A63">
            <v>560206</v>
          </cell>
          <cell r="B63" t="str">
            <v>НОВОТРОИЦК БОЛЬНИЦА СКОРОЙ МЕДИЦИНСКОЙ ПОМОЩИ</v>
          </cell>
          <cell r="C63">
            <v>3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3</v>
          </cell>
          <cell r="I63">
            <v>220</v>
          </cell>
          <cell r="J63">
            <v>1.3599999999999999E-2</v>
          </cell>
          <cell r="K63">
            <v>0.4</v>
          </cell>
          <cell r="M63">
            <v>0</v>
          </cell>
        </row>
        <row r="64">
          <cell r="A64">
            <v>560214</v>
          </cell>
          <cell r="B64" t="str">
            <v>БУЗУЛУКСКАЯ БОЛЬНИЦА СКОРОЙ МЕДИЦИНСКОЙ ПОМОЩИ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I64">
            <v>40506</v>
          </cell>
          <cell r="J64">
            <v>0</v>
          </cell>
          <cell r="K64">
            <v>0</v>
          </cell>
          <cell r="M64">
            <v>0</v>
          </cell>
        </row>
      </sheetData>
      <sheetData sheetId="5">
        <row r="6">
          <cell r="A6">
            <v>560002</v>
          </cell>
          <cell r="B6" t="str">
            <v>ОРЕНБУРГ ОБЛАСТНАЯ КБ  № 2</v>
          </cell>
          <cell r="C6">
            <v>528</v>
          </cell>
          <cell r="D6">
            <v>0</v>
          </cell>
          <cell r="E6">
            <v>16643</v>
          </cell>
          <cell r="F6">
            <v>0</v>
          </cell>
          <cell r="G6">
            <v>3.1699999999999999E-2</v>
          </cell>
          <cell r="H6">
            <v>0</v>
          </cell>
          <cell r="I6">
            <v>0.91</v>
          </cell>
          <cell r="J6">
            <v>0</v>
          </cell>
          <cell r="K6">
            <v>0.91</v>
          </cell>
          <cell r="L6">
            <v>0</v>
          </cell>
          <cell r="O6">
            <v>0.91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92</v>
          </cell>
          <cell r="D7">
            <v>1</v>
          </cell>
          <cell r="E7">
            <v>4203</v>
          </cell>
          <cell r="F7">
            <v>78</v>
          </cell>
          <cell r="G7">
            <v>2.1899999999999999E-2</v>
          </cell>
          <cell r="H7">
            <v>1.2800000000000001E-2</v>
          </cell>
          <cell r="I7">
            <v>0.62</v>
          </cell>
          <cell r="J7">
            <v>0.26</v>
          </cell>
          <cell r="K7">
            <v>0.61</v>
          </cell>
          <cell r="L7">
            <v>0.01</v>
          </cell>
          <cell r="O7">
            <v>0.62</v>
          </cell>
        </row>
        <row r="8">
          <cell r="A8">
            <v>560017</v>
          </cell>
          <cell r="B8" t="str">
            <v>ОРЕНБУРГ ГБУЗ ГКБ №1</v>
          </cell>
          <cell r="C8">
            <v>2304</v>
          </cell>
          <cell r="D8">
            <v>0</v>
          </cell>
          <cell r="E8">
            <v>76148</v>
          </cell>
          <cell r="F8">
            <v>3</v>
          </cell>
          <cell r="G8">
            <v>3.0300000000000001E-2</v>
          </cell>
          <cell r="H8">
            <v>0</v>
          </cell>
          <cell r="I8">
            <v>0.86</v>
          </cell>
          <cell r="J8">
            <v>0</v>
          </cell>
          <cell r="K8">
            <v>0.86</v>
          </cell>
          <cell r="L8">
            <v>0</v>
          </cell>
          <cell r="O8">
            <v>0.86</v>
          </cell>
        </row>
        <row r="9">
          <cell r="A9">
            <v>560019</v>
          </cell>
          <cell r="B9" t="str">
            <v>ОРЕНБУРГ ГАУЗ ГКБ  №3</v>
          </cell>
          <cell r="C9">
            <v>3709</v>
          </cell>
          <cell r="D9">
            <v>166</v>
          </cell>
          <cell r="E9">
            <v>88898</v>
          </cell>
          <cell r="F9">
            <v>4287</v>
          </cell>
          <cell r="G9">
            <v>4.1700000000000001E-2</v>
          </cell>
          <cell r="H9">
            <v>3.8699999999999998E-2</v>
          </cell>
          <cell r="I9">
            <v>1.2</v>
          </cell>
          <cell r="J9">
            <v>0.79</v>
          </cell>
          <cell r="K9">
            <v>1.1399999999999999</v>
          </cell>
          <cell r="L9">
            <v>0.04</v>
          </cell>
          <cell r="O9">
            <v>1.18</v>
          </cell>
        </row>
        <row r="10">
          <cell r="A10">
            <v>560021</v>
          </cell>
          <cell r="B10" t="str">
            <v>ОРЕНБУРГ ГБУЗ ГКБ № 5</v>
          </cell>
          <cell r="C10">
            <v>1569</v>
          </cell>
          <cell r="D10">
            <v>1458</v>
          </cell>
          <cell r="E10">
            <v>55692</v>
          </cell>
          <cell r="F10">
            <v>37623</v>
          </cell>
          <cell r="G10">
            <v>2.8199999999999999E-2</v>
          </cell>
          <cell r="H10">
            <v>3.8800000000000001E-2</v>
          </cell>
          <cell r="I10">
            <v>0.8</v>
          </cell>
          <cell r="J10">
            <v>0.79</v>
          </cell>
          <cell r="K10">
            <v>0.48</v>
          </cell>
          <cell r="L10">
            <v>0.32</v>
          </cell>
          <cell r="O10">
            <v>0.8</v>
          </cell>
        </row>
        <row r="11">
          <cell r="A11">
            <v>560022</v>
          </cell>
          <cell r="B11" t="str">
            <v>ОРЕНБУРГ ГАУЗ ГКБ  №6</v>
          </cell>
          <cell r="C11">
            <v>1942</v>
          </cell>
          <cell r="D11">
            <v>1227</v>
          </cell>
          <cell r="E11">
            <v>66561</v>
          </cell>
          <cell r="F11">
            <v>23742</v>
          </cell>
          <cell r="G11">
            <v>2.92E-2</v>
          </cell>
          <cell r="H11">
            <v>5.1700000000000003E-2</v>
          </cell>
          <cell r="I11">
            <v>0.83</v>
          </cell>
          <cell r="J11">
            <v>1.06</v>
          </cell>
          <cell r="K11">
            <v>0.61</v>
          </cell>
          <cell r="L11">
            <v>0.28000000000000003</v>
          </cell>
          <cell r="O11">
            <v>0.89</v>
          </cell>
        </row>
        <row r="12">
          <cell r="A12">
            <v>560024</v>
          </cell>
          <cell r="B12" t="str">
            <v>ОРЕНБУРГ ГАУЗ ДГКБ</v>
          </cell>
          <cell r="C12">
            <v>47</v>
          </cell>
          <cell r="D12">
            <v>7382</v>
          </cell>
          <cell r="E12">
            <v>2563</v>
          </cell>
          <cell r="F12">
            <v>49797</v>
          </cell>
          <cell r="G12">
            <v>1.83E-2</v>
          </cell>
          <cell r="H12">
            <v>0.1482</v>
          </cell>
          <cell r="I12">
            <v>0.51</v>
          </cell>
          <cell r="J12">
            <v>2.5</v>
          </cell>
          <cell r="K12">
            <v>0.03</v>
          </cell>
          <cell r="L12">
            <v>2.38</v>
          </cell>
          <cell r="O12">
            <v>2.41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2744</v>
          </cell>
          <cell r="D13">
            <v>868</v>
          </cell>
          <cell r="E13">
            <v>93817</v>
          </cell>
          <cell r="F13">
            <v>18922</v>
          </cell>
          <cell r="G13">
            <v>2.92E-2</v>
          </cell>
          <cell r="H13">
            <v>4.5900000000000003E-2</v>
          </cell>
          <cell r="I13">
            <v>0.83</v>
          </cell>
          <cell r="J13">
            <v>0.94</v>
          </cell>
          <cell r="K13">
            <v>0.69</v>
          </cell>
          <cell r="L13">
            <v>0.16</v>
          </cell>
          <cell r="O13">
            <v>0.85</v>
          </cell>
        </row>
        <row r="14">
          <cell r="A14">
            <v>560032</v>
          </cell>
          <cell r="B14" t="str">
            <v>ОРСКАЯ ГАУЗ ГБ № 2</v>
          </cell>
          <cell r="C14">
            <v>946</v>
          </cell>
          <cell r="D14">
            <v>0</v>
          </cell>
          <cell r="E14">
            <v>20918</v>
          </cell>
          <cell r="F14">
            <v>1</v>
          </cell>
          <cell r="G14">
            <v>4.5199999999999997E-2</v>
          </cell>
          <cell r="H14">
            <v>0</v>
          </cell>
          <cell r="I14">
            <v>1.31</v>
          </cell>
          <cell r="J14">
            <v>0</v>
          </cell>
          <cell r="K14">
            <v>1.31</v>
          </cell>
          <cell r="L14">
            <v>0</v>
          </cell>
          <cell r="O14">
            <v>1.31</v>
          </cell>
        </row>
        <row r="15">
          <cell r="A15">
            <v>560033</v>
          </cell>
          <cell r="B15" t="str">
            <v>ОРСКАЯ ГАУЗ ГБ № 3</v>
          </cell>
          <cell r="C15">
            <v>2101</v>
          </cell>
          <cell r="D15">
            <v>0</v>
          </cell>
          <cell r="E15">
            <v>40375</v>
          </cell>
          <cell r="F15">
            <v>0</v>
          </cell>
          <cell r="G15">
            <v>5.1999999999999998E-2</v>
          </cell>
          <cell r="H15">
            <v>0</v>
          </cell>
          <cell r="I15">
            <v>1.51</v>
          </cell>
          <cell r="J15">
            <v>0</v>
          </cell>
          <cell r="K15">
            <v>1.51</v>
          </cell>
          <cell r="L15">
            <v>0</v>
          </cell>
          <cell r="O15">
            <v>1.51</v>
          </cell>
        </row>
        <row r="16">
          <cell r="A16">
            <v>560034</v>
          </cell>
          <cell r="B16" t="str">
            <v>ОРСКАЯ ГАУЗ ГБ № 4</v>
          </cell>
          <cell r="C16">
            <v>2630</v>
          </cell>
          <cell r="D16">
            <v>0</v>
          </cell>
          <cell r="E16">
            <v>38139</v>
          </cell>
          <cell r="F16">
            <v>2</v>
          </cell>
          <cell r="G16">
            <v>6.9000000000000006E-2</v>
          </cell>
          <cell r="H16">
            <v>0</v>
          </cell>
          <cell r="I16">
            <v>2.0099999999999998</v>
          </cell>
          <cell r="J16">
            <v>0</v>
          </cell>
          <cell r="K16">
            <v>0</v>
          </cell>
          <cell r="L16">
            <v>0</v>
          </cell>
          <cell r="M16">
            <v>1</v>
          </cell>
          <cell r="O16">
            <v>0</v>
          </cell>
        </row>
        <row r="17">
          <cell r="A17">
            <v>560035</v>
          </cell>
          <cell r="B17" t="str">
            <v>ОРСКАЯ ГАУЗ ГБ № 5</v>
          </cell>
          <cell r="C17">
            <v>56</v>
          </cell>
          <cell r="D17">
            <v>482</v>
          </cell>
          <cell r="E17">
            <v>1817</v>
          </cell>
          <cell r="F17">
            <v>30887</v>
          </cell>
          <cell r="G17">
            <v>3.0800000000000001E-2</v>
          </cell>
          <cell r="H17">
            <v>1.5599999999999999E-2</v>
          </cell>
          <cell r="I17">
            <v>0.88</v>
          </cell>
          <cell r="J17">
            <v>0.31</v>
          </cell>
          <cell r="K17">
            <v>0.05</v>
          </cell>
          <cell r="L17">
            <v>0.28999999999999998</v>
          </cell>
          <cell r="O17">
            <v>0.34</v>
          </cell>
        </row>
        <row r="18">
          <cell r="A18">
            <v>560036</v>
          </cell>
          <cell r="B18" t="str">
            <v>ОРСКАЯ ГАУЗ ГБ № 1</v>
          </cell>
          <cell r="C18">
            <v>1434</v>
          </cell>
          <cell r="D18">
            <v>740</v>
          </cell>
          <cell r="E18">
            <v>47649</v>
          </cell>
          <cell r="F18">
            <v>10767</v>
          </cell>
          <cell r="G18">
            <v>3.0099999999999998E-2</v>
          </cell>
          <cell r="H18">
            <v>6.8699999999999997E-2</v>
          </cell>
          <cell r="I18">
            <v>0.86</v>
          </cell>
          <cell r="J18">
            <v>1.41</v>
          </cell>
          <cell r="K18">
            <v>0.71</v>
          </cell>
          <cell r="L18">
            <v>0.25</v>
          </cell>
          <cell r="O18">
            <v>0.96</v>
          </cell>
        </row>
        <row r="19">
          <cell r="A19">
            <v>560041</v>
          </cell>
          <cell r="B19" t="str">
            <v>НОВОТРОИЦКАЯ ГАУЗ ДГБ</v>
          </cell>
          <cell r="C19">
            <v>7</v>
          </cell>
          <cell r="D19">
            <v>599</v>
          </cell>
          <cell r="E19">
            <v>1729</v>
          </cell>
          <cell r="F19">
            <v>19384</v>
          </cell>
          <cell r="G19">
            <v>4.0000000000000001E-3</v>
          </cell>
          <cell r="H19">
            <v>3.09E-2</v>
          </cell>
          <cell r="I19">
            <v>0.09</v>
          </cell>
          <cell r="J19">
            <v>0.63</v>
          </cell>
          <cell r="K19">
            <v>0.01</v>
          </cell>
          <cell r="L19">
            <v>0.57999999999999996</v>
          </cell>
          <cell r="O19">
            <v>0.59</v>
          </cell>
        </row>
        <row r="20">
          <cell r="A20">
            <v>560043</v>
          </cell>
          <cell r="B20" t="str">
            <v>МЕДНОГОРСКАЯ ГБ</v>
          </cell>
          <cell r="C20">
            <v>161</v>
          </cell>
          <cell r="D20">
            <v>112</v>
          </cell>
          <cell r="E20">
            <v>21192</v>
          </cell>
          <cell r="F20">
            <v>5128</v>
          </cell>
          <cell r="G20">
            <v>7.6E-3</v>
          </cell>
          <cell r="H20">
            <v>2.18E-2</v>
          </cell>
          <cell r="I20">
            <v>0.19</v>
          </cell>
          <cell r="J20">
            <v>0.44</v>
          </cell>
          <cell r="K20">
            <v>0.15</v>
          </cell>
          <cell r="L20">
            <v>0.08</v>
          </cell>
          <cell r="O20">
            <v>0.23</v>
          </cell>
        </row>
        <row r="21">
          <cell r="A21">
            <v>560045</v>
          </cell>
          <cell r="B21" t="str">
            <v>БУГУРУСЛАНСКАЯ ГБ</v>
          </cell>
          <cell r="C21">
            <v>122</v>
          </cell>
          <cell r="D21">
            <v>32</v>
          </cell>
          <cell r="E21">
            <v>19864</v>
          </cell>
          <cell r="F21">
            <v>5883</v>
          </cell>
          <cell r="G21">
            <v>6.1000000000000004E-3</v>
          </cell>
          <cell r="H21">
            <v>5.4000000000000003E-3</v>
          </cell>
          <cell r="I21">
            <v>0.15</v>
          </cell>
          <cell r="J21">
            <v>0.1</v>
          </cell>
          <cell r="K21">
            <v>0.12</v>
          </cell>
          <cell r="L21">
            <v>0.02</v>
          </cell>
          <cell r="O21">
            <v>0.14000000000000001</v>
          </cell>
        </row>
        <row r="22">
          <cell r="A22">
            <v>560047</v>
          </cell>
          <cell r="B22" t="str">
            <v>БУГУРУСЛАНСКАЯ РБ</v>
          </cell>
          <cell r="C22">
            <v>296</v>
          </cell>
          <cell r="D22">
            <v>93</v>
          </cell>
          <cell r="E22">
            <v>30201</v>
          </cell>
          <cell r="F22">
            <v>8274</v>
          </cell>
          <cell r="G22">
            <v>9.7999999999999997E-3</v>
          </cell>
          <cell r="H22">
            <v>1.12E-2</v>
          </cell>
          <cell r="I22">
            <v>0.26</v>
          </cell>
          <cell r="J22">
            <v>0.22</v>
          </cell>
          <cell r="K22">
            <v>0.2</v>
          </cell>
          <cell r="L22">
            <v>0.05</v>
          </cell>
          <cell r="O22">
            <v>0.25</v>
          </cell>
        </row>
        <row r="23">
          <cell r="A23">
            <v>560052</v>
          </cell>
          <cell r="B23" t="str">
            <v>АБДУЛИНСКАЯ ГБ</v>
          </cell>
          <cell r="C23">
            <v>523</v>
          </cell>
          <cell r="D23">
            <v>147</v>
          </cell>
          <cell r="E23">
            <v>18111</v>
          </cell>
          <cell r="F23">
            <v>5636</v>
          </cell>
          <cell r="G23">
            <v>2.8899999999999999E-2</v>
          </cell>
          <cell r="H23">
            <v>2.6100000000000002E-2</v>
          </cell>
          <cell r="I23">
            <v>0.82</v>
          </cell>
          <cell r="J23">
            <v>0.53</v>
          </cell>
          <cell r="K23">
            <v>0.62</v>
          </cell>
          <cell r="L23">
            <v>0.13</v>
          </cell>
          <cell r="O23">
            <v>0.75</v>
          </cell>
        </row>
        <row r="24">
          <cell r="A24">
            <v>560053</v>
          </cell>
          <cell r="B24" t="str">
            <v>АДАМОВСКАЯ РБ</v>
          </cell>
          <cell r="C24">
            <v>168</v>
          </cell>
          <cell r="D24">
            <v>31</v>
          </cell>
          <cell r="E24">
            <v>16237</v>
          </cell>
          <cell r="F24">
            <v>4701</v>
          </cell>
          <cell r="G24">
            <v>1.03E-2</v>
          </cell>
          <cell r="H24">
            <v>6.6E-3</v>
          </cell>
          <cell r="I24">
            <v>0.27</v>
          </cell>
          <cell r="J24">
            <v>0.13</v>
          </cell>
          <cell r="K24">
            <v>0.21</v>
          </cell>
          <cell r="L24">
            <v>0.03</v>
          </cell>
          <cell r="O24">
            <v>0.24</v>
          </cell>
        </row>
        <row r="25">
          <cell r="A25">
            <v>560054</v>
          </cell>
          <cell r="B25" t="str">
            <v>АКБУЛАКСКАЯ РБ</v>
          </cell>
          <cell r="C25">
            <v>71</v>
          </cell>
          <cell r="D25">
            <v>13</v>
          </cell>
          <cell r="E25">
            <v>16287</v>
          </cell>
          <cell r="F25">
            <v>5318</v>
          </cell>
          <cell r="G25">
            <v>4.4000000000000003E-3</v>
          </cell>
          <cell r="H25">
            <v>2.3999999999999998E-3</v>
          </cell>
          <cell r="I25">
            <v>0.1</v>
          </cell>
          <cell r="J25">
            <v>0.04</v>
          </cell>
          <cell r="K25">
            <v>0.08</v>
          </cell>
          <cell r="L25">
            <v>0.01</v>
          </cell>
          <cell r="O25">
            <v>0.09</v>
          </cell>
        </row>
        <row r="26">
          <cell r="A26">
            <v>560055</v>
          </cell>
          <cell r="B26" t="str">
            <v>АЛЕКСАНДРОВСКАЯ РБ</v>
          </cell>
          <cell r="C26">
            <v>153</v>
          </cell>
          <cell r="D26">
            <v>24</v>
          </cell>
          <cell r="E26">
            <v>11496</v>
          </cell>
          <cell r="F26">
            <v>2801</v>
          </cell>
          <cell r="G26">
            <v>1.3299999999999999E-2</v>
          </cell>
          <cell r="H26">
            <v>8.6E-3</v>
          </cell>
          <cell r="I26">
            <v>0.36</v>
          </cell>
          <cell r="J26">
            <v>0.17</v>
          </cell>
          <cell r="K26">
            <v>0.28999999999999998</v>
          </cell>
          <cell r="L26">
            <v>0.03</v>
          </cell>
          <cell r="O26">
            <v>0.32</v>
          </cell>
        </row>
        <row r="27">
          <cell r="A27">
            <v>560056</v>
          </cell>
          <cell r="B27" t="str">
            <v>АСЕКЕЕВСКАЯ РБ</v>
          </cell>
          <cell r="C27">
            <v>481</v>
          </cell>
          <cell r="D27">
            <v>61</v>
          </cell>
          <cell r="E27">
            <v>15666</v>
          </cell>
          <cell r="F27">
            <v>3497</v>
          </cell>
          <cell r="G27">
            <v>3.0700000000000002E-2</v>
          </cell>
          <cell r="H27">
            <v>1.7399999999999999E-2</v>
          </cell>
          <cell r="I27">
            <v>0.88</v>
          </cell>
          <cell r="J27">
            <v>0.35</v>
          </cell>
          <cell r="K27">
            <v>0.72</v>
          </cell>
          <cell r="L27">
            <v>0.06</v>
          </cell>
          <cell r="O27">
            <v>0.78</v>
          </cell>
        </row>
        <row r="28">
          <cell r="A28">
            <v>560057</v>
          </cell>
          <cell r="B28" t="str">
            <v>БЕЛЯЕВСКАЯ РБ</v>
          </cell>
          <cell r="C28">
            <v>487</v>
          </cell>
          <cell r="D28">
            <v>96</v>
          </cell>
          <cell r="E28">
            <v>12626</v>
          </cell>
          <cell r="F28">
            <v>3365</v>
          </cell>
          <cell r="G28">
            <v>3.8600000000000002E-2</v>
          </cell>
          <cell r="H28">
            <v>2.8500000000000001E-2</v>
          </cell>
          <cell r="I28">
            <v>1.1100000000000001</v>
          </cell>
          <cell r="J28">
            <v>0.57999999999999996</v>
          </cell>
          <cell r="K28">
            <v>0.88</v>
          </cell>
          <cell r="L28">
            <v>0.12</v>
          </cell>
          <cell r="O28">
            <v>1</v>
          </cell>
        </row>
        <row r="29">
          <cell r="A29">
            <v>560058</v>
          </cell>
          <cell r="B29" t="str">
            <v>ГАЙСКАЯ ГБ</v>
          </cell>
          <cell r="C29">
            <v>111</v>
          </cell>
          <cell r="D29">
            <v>56</v>
          </cell>
          <cell r="E29">
            <v>35088</v>
          </cell>
          <cell r="F29">
            <v>9883</v>
          </cell>
          <cell r="G29">
            <v>3.2000000000000002E-3</v>
          </cell>
          <cell r="H29">
            <v>5.7000000000000002E-3</v>
          </cell>
          <cell r="I29">
            <v>0.06</v>
          </cell>
          <cell r="J29">
            <v>0.11</v>
          </cell>
          <cell r="K29">
            <v>0.05</v>
          </cell>
          <cell r="L29">
            <v>0.02</v>
          </cell>
          <cell r="O29">
            <v>7.0000000000000007E-2</v>
          </cell>
        </row>
        <row r="30">
          <cell r="A30">
            <v>560059</v>
          </cell>
          <cell r="B30" t="str">
            <v>ГРАЧЕВСКАЯ РБ</v>
          </cell>
          <cell r="C30">
            <v>52</v>
          </cell>
          <cell r="D30">
            <v>97</v>
          </cell>
          <cell r="E30">
            <v>10990</v>
          </cell>
          <cell r="F30">
            <v>2739</v>
          </cell>
          <cell r="G30">
            <v>4.7000000000000002E-3</v>
          </cell>
          <cell r="H30">
            <v>3.5400000000000001E-2</v>
          </cell>
          <cell r="I30">
            <v>0.11</v>
          </cell>
          <cell r="J30">
            <v>0.72</v>
          </cell>
          <cell r="K30">
            <v>0.09</v>
          </cell>
          <cell r="L30">
            <v>0.14000000000000001</v>
          </cell>
          <cell r="O30">
            <v>0.23</v>
          </cell>
        </row>
        <row r="31">
          <cell r="A31">
            <v>560060</v>
          </cell>
          <cell r="B31" t="str">
            <v>ДОМБАРОВСКАЯ РБ</v>
          </cell>
          <cell r="C31">
            <v>62</v>
          </cell>
          <cell r="D31">
            <v>12</v>
          </cell>
          <cell r="E31">
            <v>12402</v>
          </cell>
          <cell r="F31">
            <v>3725</v>
          </cell>
          <cell r="G31">
            <v>5.0000000000000001E-3</v>
          </cell>
          <cell r="H31">
            <v>3.2000000000000002E-3</v>
          </cell>
          <cell r="I31">
            <v>0.12</v>
          </cell>
          <cell r="J31">
            <v>0.06</v>
          </cell>
          <cell r="K31">
            <v>0.09</v>
          </cell>
          <cell r="L31">
            <v>0.01</v>
          </cell>
          <cell r="O31">
            <v>0.1</v>
          </cell>
        </row>
        <row r="32">
          <cell r="A32">
            <v>560061</v>
          </cell>
          <cell r="B32" t="str">
            <v>ИЛЕКСКАЯ РБ</v>
          </cell>
          <cell r="C32">
            <v>157</v>
          </cell>
          <cell r="D32">
            <v>18</v>
          </cell>
          <cell r="E32">
            <v>18243</v>
          </cell>
          <cell r="F32">
            <v>5371</v>
          </cell>
          <cell r="G32">
            <v>8.6E-3</v>
          </cell>
          <cell r="H32">
            <v>3.3999999999999998E-3</v>
          </cell>
          <cell r="I32">
            <v>0.22</v>
          </cell>
          <cell r="J32">
            <v>0.06</v>
          </cell>
          <cell r="K32">
            <v>0.17</v>
          </cell>
          <cell r="L32">
            <v>0.01</v>
          </cell>
          <cell r="O32">
            <v>0.18</v>
          </cell>
        </row>
        <row r="33">
          <cell r="A33">
            <v>560062</v>
          </cell>
          <cell r="B33" t="str">
            <v>КВАРКЕНСКАЯ РБ</v>
          </cell>
          <cell r="C33">
            <v>238</v>
          </cell>
          <cell r="D33">
            <v>128</v>
          </cell>
          <cell r="E33">
            <v>13455</v>
          </cell>
          <cell r="F33">
            <v>3322</v>
          </cell>
          <cell r="G33">
            <v>1.77E-2</v>
          </cell>
          <cell r="H33">
            <v>3.85E-2</v>
          </cell>
          <cell r="I33">
            <v>0.49</v>
          </cell>
          <cell r="J33">
            <v>0.78</v>
          </cell>
          <cell r="K33">
            <v>0.39</v>
          </cell>
          <cell r="L33">
            <v>0.16</v>
          </cell>
          <cell r="O33">
            <v>0.55000000000000004</v>
          </cell>
        </row>
        <row r="34">
          <cell r="A34">
            <v>560063</v>
          </cell>
          <cell r="B34" t="str">
            <v>КРАСНОГВАРДЕЙСКАЯ РБ</v>
          </cell>
          <cell r="C34">
            <v>63</v>
          </cell>
          <cell r="D34">
            <v>12</v>
          </cell>
          <cell r="E34">
            <v>14262</v>
          </cell>
          <cell r="F34">
            <v>4257</v>
          </cell>
          <cell r="G34">
            <v>4.4000000000000003E-3</v>
          </cell>
          <cell r="H34">
            <v>2.8E-3</v>
          </cell>
          <cell r="I34">
            <v>0.1</v>
          </cell>
          <cell r="J34">
            <v>0.05</v>
          </cell>
          <cell r="K34">
            <v>0.08</v>
          </cell>
          <cell r="L34">
            <v>0.01</v>
          </cell>
          <cell r="O34">
            <v>0.09</v>
          </cell>
        </row>
        <row r="35">
          <cell r="A35">
            <v>560064</v>
          </cell>
          <cell r="B35" t="str">
            <v>КУВАНДЫКСКАЯ ГБ</v>
          </cell>
          <cell r="C35">
            <v>2546</v>
          </cell>
          <cell r="D35">
            <v>1871</v>
          </cell>
          <cell r="E35">
            <v>31378</v>
          </cell>
          <cell r="F35">
            <v>9240</v>
          </cell>
          <cell r="G35">
            <v>8.1100000000000005E-2</v>
          </cell>
          <cell r="H35">
            <v>0.20250000000000001</v>
          </cell>
          <cell r="I35">
            <v>2.37</v>
          </cell>
          <cell r="J35">
            <v>2.5</v>
          </cell>
          <cell r="K35">
            <v>1.82</v>
          </cell>
          <cell r="L35">
            <v>0.57999999999999996</v>
          </cell>
          <cell r="O35">
            <v>2.4</v>
          </cell>
        </row>
        <row r="36">
          <cell r="A36">
            <v>560065</v>
          </cell>
          <cell r="B36" t="str">
            <v>КУРМАНАЕВСКАЯ РБ</v>
          </cell>
          <cell r="C36">
            <v>63</v>
          </cell>
          <cell r="D36">
            <v>17</v>
          </cell>
          <cell r="E36">
            <v>13313</v>
          </cell>
          <cell r="F36">
            <v>3170</v>
          </cell>
          <cell r="G36">
            <v>4.7000000000000002E-3</v>
          </cell>
          <cell r="H36">
            <v>5.4000000000000003E-3</v>
          </cell>
          <cell r="I36">
            <v>0.11</v>
          </cell>
          <cell r="J36">
            <v>0.1</v>
          </cell>
          <cell r="K36">
            <v>0.09</v>
          </cell>
          <cell r="L36">
            <v>0.02</v>
          </cell>
          <cell r="O36">
            <v>0.11</v>
          </cell>
        </row>
        <row r="37">
          <cell r="A37">
            <v>560066</v>
          </cell>
          <cell r="B37" t="str">
            <v>МАТВЕЕВСКАЯ РБ</v>
          </cell>
          <cell r="C37">
            <v>213</v>
          </cell>
          <cell r="D37">
            <v>52</v>
          </cell>
          <cell r="E37">
            <v>9116</v>
          </cell>
          <cell r="F37">
            <v>2340</v>
          </cell>
          <cell r="G37">
            <v>2.3400000000000001E-2</v>
          </cell>
          <cell r="H37">
            <v>2.2200000000000001E-2</v>
          </cell>
          <cell r="I37">
            <v>0.66</v>
          </cell>
          <cell r="J37">
            <v>0.45</v>
          </cell>
          <cell r="K37">
            <v>0.53</v>
          </cell>
          <cell r="L37">
            <v>0.09</v>
          </cell>
          <cell r="O37">
            <v>0.62</v>
          </cell>
        </row>
        <row r="38">
          <cell r="A38">
            <v>560067</v>
          </cell>
          <cell r="B38" t="str">
            <v>НОВООРСКАЯ РБ</v>
          </cell>
          <cell r="C38">
            <v>192</v>
          </cell>
          <cell r="D38">
            <v>46</v>
          </cell>
          <cell r="E38">
            <v>22077</v>
          </cell>
          <cell r="F38">
            <v>6959</v>
          </cell>
          <cell r="G38">
            <v>8.6999999999999994E-3</v>
          </cell>
          <cell r="H38">
            <v>6.6E-3</v>
          </cell>
          <cell r="I38">
            <v>0.23</v>
          </cell>
          <cell r="J38">
            <v>0.13</v>
          </cell>
          <cell r="K38">
            <v>0.17</v>
          </cell>
          <cell r="L38">
            <v>0.03</v>
          </cell>
          <cell r="O38">
            <v>0.2</v>
          </cell>
        </row>
        <row r="39">
          <cell r="A39">
            <v>560068</v>
          </cell>
          <cell r="B39" t="str">
            <v>НОВОСЕРГИЕВСКАЯ РБ</v>
          </cell>
          <cell r="C39">
            <v>234</v>
          </cell>
          <cell r="D39">
            <v>34</v>
          </cell>
          <cell r="E39">
            <v>25525</v>
          </cell>
          <cell r="F39">
            <v>7379</v>
          </cell>
          <cell r="G39">
            <v>9.1999999999999998E-3</v>
          </cell>
          <cell r="H39">
            <v>4.5999999999999999E-3</v>
          </cell>
          <cell r="I39">
            <v>0.24</v>
          </cell>
          <cell r="J39">
            <v>0.09</v>
          </cell>
          <cell r="K39">
            <v>0.19</v>
          </cell>
          <cell r="L39">
            <v>0.02</v>
          </cell>
          <cell r="O39">
            <v>0.21</v>
          </cell>
        </row>
        <row r="40">
          <cell r="A40">
            <v>560069</v>
          </cell>
          <cell r="B40" t="str">
            <v>ОКТЯБРЬСКАЯ РБ</v>
          </cell>
          <cell r="C40">
            <v>159</v>
          </cell>
          <cell r="D40">
            <v>10</v>
          </cell>
          <cell r="E40">
            <v>15737</v>
          </cell>
          <cell r="F40">
            <v>4339</v>
          </cell>
          <cell r="G40">
            <v>1.01E-2</v>
          </cell>
          <cell r="H40">
            <v>2.3E-3</v>
          </cell>
          <cell r="I40">
            <v>0.27</v>
          </cell>
          <cell r="J40">
            <v>0.04</v>
          </cell>
          <cell r="K40">
            <v>0.21</v>
          </cell>
          <cell r="L40">
            <v>0.01</v>
          </cell>
          <cell r="O40">
            <v>0.22</v>
          </cell>
        </row>
        <row r="41">
          <cell r="A41">
            <v>560070</v>
          </cell>
          <cell r="B41" t="str">
            <v>ОРЕНБУРГСКАЯ РБ</v>
          </cell>
          <cell r="C41">
            <v>2334</v>
          </cell>
          <cell r="D41">
            <v>980</v>
          </cell>
          <cell r="E41">
            <v>56667</v>
          </cell>
          <cell r="F41">
            <v>18259</v>
          </cell>
          <cell r="G41">
            <v>4.1200000000000001E-2</v>
          </cell>
          <cell r="H41">
            <v>5.3699999999999998E-2</v>
          </cell>
          <cell r="I41">
            <v>1.19</v>
          </cell>
          <cell r="J41">
            <v>1.1000000000000001</v>
          </cell>
          <cell r="K41">
            <v>0.9</v>
          </cell>
          <cell r="L41">
            <v>0.26</v>
          </cell>
          <cell r="O41">
            <v>1.1599999999999999</v>
          </cell>
        </row>
        <row r="42">
          <cell r="A42">
            <v>560071</v>
          </cell>
          <cell r="B42" t="str">
            <v>ПЕРВОМАЙСКАЯ РБ</v>
          </cell>
          <cell r="C42">
            <v>79</v>
          </cell>
          <cell r="D42">
            <v>102</v>
          </cell>
          <cell r="E42">
            <v>18156</v>
          </cell>
          <cell r="F42">
            <v>5973</v>
          </cell>
          <cell r="G42">
            <v>4.4000000000000003E-3</v>
          </cell>
          <cell r="H42">
            <v>1.7100000000000001E-2</v>
          </cell>
          <cell r="I42">
            <v>0.1</v>
          </cell>
          <cell r="J42">
            <v>0.35</v>
          </cell>
          <cell r="K42">
            <v>0.08</v>
          </cell>
          <cell r="L42">
            <v>0.09</v>
          </cell>
          <cell r="O42">
            <v>0.17</v>
          </cell>
        </row>
        <row r="43">
          <cell r="A43">
            <v>560072</v>
          </cell>
          <cell r="B43" t="str">
            <v>ПЕРЕВОЛОЦКАЯ РБ</v>
          </cell>
          <cell r="C43">
            <v>115</v>
          </cell>
          <cell r="D43">
            <v>39</v>
          </cell>
          <cell r="E43">
            <v>19830</v>
          </cell>
          <cell r="F43">
            <v>5389</v>
          </cell>
          <cell r="G43">
            <v>5.7999999999999996E-3</v>
          </cell>
          <cell r="H43">
            <v>7.1999999999999998E-3</v>
          </cell>
          <cell r="I43">
            <v>0.14000000000000001</v>
          </cell>
          <cell r="J43">
            <v>0.14000000000000001</v>
          </cell>
          <cell r="K43">
            <v>0.11</v>
          </cell>
          <cell r="L43">
            <v>0.03</v>
          </cell>
          <cell r="O43">
            <v>0.14000000000000001</v>
          </cell>
        </row>
        <row r="44">
          <cell r="A44">
            <v>560073</v>
          </cell>
          <cell r="B44" t="str">
            <v>ПОНОМАРЕВСКАЯ РБ</v>
          </cell>
          <cell r="C44">
            <v>33</v>
          </cell>
          <cell r="D44">
            <v>4</v>
          </cell>
          <cell r="E44">
            <v>11129</v>
          </cell>
          <cell r="F44">
            <v>2275</v>
          </cell>
          <cell r="G44">
            <v>3.0000000000000001E-3</v>
          </cell>
          <cell r="H44">
            <v>1.8E-3</v>
          </cell>
          <cell r="I44">
            <v>0.06</v>
          </cell>
          <cell r="J44">
            <v>0.03</v>
          </cell>
          <cell r="K44">
            <v>0.05</v>
          </cell>
          <cell r="L44">
            <v>0.01</v>
          </cell>
          <cell r="O44">
            <v>0.06</v>
          </cell>
        </row>
        <row r="45">
          <cell r="A45">
            <v>560074</v>
          </cell>
          <cell r="B45" t="str">
            <v>САКМАРСКАЯ  РБ</v>
          </cell>
          <cell r="C45">
            <v>196</v>
          </cell>
          <cell r="D45">
            <v>56</v>
          </cell>
          <cell r="E45">
            <v>17465</v>
          </cell>
          <cell r="F45">
            <v>5526</v>
          </cell>
          <cell r="G45">
            <v>1.12E-2</v>
          </cell>
          <cell r="H45">
            <v>1.01E-2</v>
          </cell>
          <cell r="I45">
            <v>0.3</v>
          </cell>
          <cell r="J45">
            <v>0.2</v>
          </cell>
          <cell r="K45">
            <v>0.23</v>
          </cell>
          <cell r="L45">
            <v>0.05</v>
          </cell>
          <cell r="O45">
            <v>0.28000000000000003</v>
          </cell>
        </row>
        <row r="46">
          <cell r="A46">
            <v>560075</v>
          </cell>
          <cell r="B46" t="str">
            <v>САРАКТАШСКАЯ РБ</v>
          </cell>
          <cell r="C46">
            <v>1457</v>
          </cell>
          <cell r="D46">
            <v>320</v>
          </cell>
          <cell r="E46">
            <v>29942</v>
          </cell>
          <cell r="F46">
            <v>9035</v>
          </cell>
          <cell r="G46">
            <v>4.87E-2</v>
          </cell>
          <cell r="H46">
            <v>3.5400000000000001E-2</v>
          </cell>
          <cell r="I46">
            <v>1.41</v>
          </cell>
          <cell r="J46">
            <v>0.72</v>
          </cell>
          <cell r="K46">
            <v>1.0900000000000001</v>
          </cell>
          <cell r="L46">
            <v>0.17</v>
          </cell>
          <cell r="O46">
            <v>1.26</v>
          </cell>
        </row>
        <row r="47">
          <cell r="A47">
            <v>560076</v>
          </cell>
          <cell r="B47" t="str">
            <v>СВЕТЛИНСКАЯ РБ</v>
          </cell>
          <cell r="C47">
            <v>344</v>
          </cell>
          <cell r="D47">
            <v>181</v>
          </cell>
          <cell r="E47">
            <v>9193</v>
          </cell>
          <cell r="F47">
            <v>2526</v>
          </cell>
          <cell r="G47">
            <v>3.7400000000000003E-2</v>
          </cell>
          <cell r="H47">
            <v>7.17E-2</v>
          </cell>
          <cell r="I47">
            <v>1.08</v>
          </cell>
          <cell r="J47">
            <v>1.47</v>
          </cell>
          <cell r="K47">
            <v>0.84</v>
          </cell>
          <cell r="L47">
            <v>0.32</v>
          </cell>
          <cell r="O47">
            <v>1.1599999999999999</v>
          </cell>
        </row>
        <row r="48">
          <cell r="A48">
            <v>560077</v>
          </cell>
          <cell r="B48" t="str">
            <v>СЕВЕРНАЯ РБ</v>
          </cell>
          <cell r="C48">
            <v>586</v>
          </cell>
          <cell r="D48">
            <v>18</v>
          </cell>
          <cell r="E48">
            <v>10950</v>
          </cell>
          <cell r="F48">
            <v>2242</v>
          </cell>
          <cell r="G48">
            <v>5.3499999999999999E-2</v>
          </cell>
          <cell r="H48">
            <v>8.0000000000000002E-3</v>
          </cell>
          <cell r="I48">
            <v>1.55</v>
          </cell>
          <cell r="J48">
            <v>0.16</v>
          </cell>
          <cell r="K48">
            <v>1.29</v>
          </cell>
          <cell r="L48">
            <v>0.03</v>
          </cell>
          <cell r="O48">
            <v>1.32</v>
          </cell>
        </row>
        <row r="49">
          <cell r="A49">
            <v>560078</v>
          </cell>
          <cell r="B49" t="str">
            <v>СОЛЬ-ИЛЕЦКАЯ ГБ</v>
          </cell>
          <cell r="C49">
            <v>260</v>
          </cell>
          <cell r="D49">
            <v>154</v>
          </cell>
          <cell r="E49">
            <v>34121</v>
          </cell>
          <cell r="F49">
            <v>11239</v>
          </cell>
          <cell r="G49">
            <v>7.6E-3</v>
          </cell>
          <cell r="H49">
            <v>1.37E-2</v>
          </cell>
          <cell r="I49">
            <v>0.19</v>
          </cell>
          <cell r="J49">
            <v>0.28000000000000003</v>
          </cell>
          <cell r="K49">
            <v>0.14000000000000001</v>
          </cell>
          <cell r="L49">
            <v>7.0000000000000007E-2</v>
          </cell>
          <cell r="O49">
            <v>0.21</v>
          </cell>
        </row>
        <row r="50">
          <cell r="A50">
            <v>560079</v>
          </cell>
          <cell r="B50" t="str">
            <v>СОРОЧИНСКАЯ РБ</v>
          </cell>
          <cell r="C50">
            <v>754</v>
          </cell>
          <cell r="D50">
            <v>148</v>
          </cell>
          <cell r="E50">
            <v>33541</v>
          </cell>
          <cell r="F50">
            <v>9753</v>
          </cell>
          <cell r="G50">
            <v>2.2499999999999999E-2</v>
          </cell>
          <cell r="H50">
            <v>1.52E-2</v>
          </cell>
          <cell r="I50">
            <v>0.63</v>
          </cell>
          <cell r="J50">
            <v>0.31</v>
          </cell>
          <cell r="K50">
            <v>0.49</v>
          </cell>
          <cell r="L50">
            <v>7.0000000000000007E-2</v>
          </cell>
          <cell r="O50">
            <v>0.56000000000000005</v>
          </cell>
        </row>
        <row r="51">
          <cell r="A51">
            <v>560080</v>
          </cell>
          <cell r="B51" t="str">
            <v>ТАШЛИНСКАЯ РБ</v>
          </cell>
          <cell r="C51">
            <v>29</v>
          </cell>
          <cell r="D51">
            <v>8</v>
          </cell>
          <cell r="E51">
            <v>17570</v>
          </cell>
          <cell r="F51">
            <v>5203</v>
          </cell>
          <cell r="G51">
            <v>1.6999999999999999E-3</v>
          </cell>
          <cell r="H51">
            <v>1.5E-3</v>
          </cell>
          <cell r="I51">
            <v>0.02</v>
          </cell>
          <cell r="J51">
            <v>0.02</v>
          </cell>
          <cell r="K51">
            <v>0.02</v>
          </cell>
          <cell r="L51">
            <v>0</v>
          </cell>
          <cell r="O51">
            <v>0.02</v>
          </cell>
        </row>
        <row r="52">
          <cell r="A52">
            <v>560081</v>
          </cell>
          <cell r="B52" t="str">
            <v>ТОЦКАЯ РБ</v>
          </cell>
          <cell r="C52">
            <v>230</v>
          </cell>
          <cell r="D52">
            <v>58</v>
          </cell>
          <cell r="E52">
            <v>20118</v>
          </cell>
          <cell r="F52">
            <v>6594</v>
          </cell>
          <cell r="G52">
            <v>1.14E-2</v>
          </cell>
          <cell r="H52">
            <v>8.8000000000000005E-3</v>
          </cell>
          <cell r="I52">
            <v>0.31</v>
          </cell>
          <cell r="J52">
            <v>0.17</v>
          </cell>
          <cell r="K52">
            <v>0.23</v>
          </cell>
          <cell r="L52">
            <v>0.04</v>
          </cell>
          <cell r="O52">
            <v>0.27</v>
          </cell>
        </row>
        <row r="53">
          <cell r="A53">
            <v>560082</v>
          </cell>
          <cell r="B53" t="str">
            <v>ТЮЛЬГАНСКАЯ РБ</v>
          </cell>
          <cell r="C53">
            <v>144</v>
          </cell>
          <cell r="D53">
            <v>46</v>
          </cell>
          <cell r="E53">
            <v>15697</v>
          </cell>
          <cell r="F53">
            <v>3914</v>
          </cell>
          <cell r="G53">
            <v>9.1999999999999998E-3</v>
          </cell>
          <cell r="H53">
            <v>1.18E-2</v>
          </cell>
          <cell r="I53">
            <v>0.24</v>
          </cell>
          <cell r="J53">
            <v>0.24</v>
          </cell>
          <cell r="K53">
            <v>0.19</v>
          </cell>
          <cell r="L53">
            <v>0.05</v>
          </cell>
          <cell r="O53">
            <v>0.24</v>
          </cell>
        </row>
        <row r="54">
          <cell r="A54">
            <v>560083</v>
          </cell>
          <cell r="B54" t="str">
            <v>ШАРЛЫКСКАЯ РБ</v>
          </cell>
          <cell r="C54">
            <v>51</v>
          </cell>
          <cell r="D54">
            <v>1</v>
          </cell>
          <cell r="E54">
            <v>14249</v>
          </cell>
          <cell r="F54">
            <v>3335</v>
          </cell>
          <cell r="G54">
            <v>3.5999999999999999E-3</v>
          </cell>
          <cell r="H54">
            <v>2.9999999999999997E-4</v>
          </cell>
          <cell r="I54">
            <v>7.0000000000000007E-2</v>
          </cell>
          <cell r="J54">
            <v>0</v>
          </cell>
          <cell r="K54">
            <v>0.06</v>
          </cell>
          <cell r="L54">
            <v>0</v>
          </cell>
          <cell r="O54">
            <v>0.06</v>
          </cell>
        </row>
        <row r="55">
          <cell r="A55">
            <v>560084</v>
          </cell>
          <cell r="B55" t="str">
            <v>ЯСНЕНСКАЯ ГБ</v>
          </cell>
          <cell r="C55">
            <v>24</v>
          </cell>
          <cell r="D55">
            <v>11</v>
          </cell>
          <cell r="E55">
            <v>21370</v>
          </cell>
          <cell r="F55">
            <v>7508</v>
          </cell>
          <cell r="G55">
            <v>1.1000000000000001E-3</v>
          </cell>
          <cell r="H55">
            <v>1.5E-3</v>
          </cell>
          <cell r="I55">
            <v>0</v>
          </cell>
          <cell r="J55">
            <v>0.02</v>
          </cell>
          <cell r="K55">
            <v>0</v>
          </cell>
          <cell r="L55">
            <v>0.01</v>
          </cell>
          <cell r="O55">
            <v>0.01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136</v>
          </cell>
          <cell r="D56">
            <v>5</v>
          </cell>
          <cell r="E56">
            <v>9777</v>
          </cell>
          <cell r="F56">
            <v>581</v>
          </cell>
          <cell r="G56">
            <v>1.3899999999999999E-2</v>
          </cell>
          <cell r="H56">
            <v>8.6E-3</v>
          </cell>
          <cell r="I56">
            <v>0.38</v>
          </cell>
          <cell r="J56">
            <v>0.17</v>
          </cell>
          <cell r="K56">
            <v>0.36</v>
          </cell>
          <cell r="L56">
            <v>0.01</v>
          </cell>
          <cell r="O56">
            <v>0.37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483</v>
          </cell>
          <cell r="D57">
            <v>14</v>
          </cell>
          <cell r="E57">
            <v>18271</v>
          </cell>
          <cell r="F57">
            <v>757</v>
          </cell>
          <cell r="G57">
            <v>2.64E-2</v>
          </cell>
          <cell r="H57">
            <v>1.8499999999999999E-2</v>
          </cell>
          <cell r="I57">
            <v>0.75</v>
          </cell>
          <cell r="J57">
            <v>0.37</v>
          </cell>
          <cell r="K57">
            <v>0.72</v>
          </cell>
          <cell r="L57">
            <v>0.01</v>
          </cell>
          <cell r="O57">
            <v>0.73</v>
          </cell>
        </row>
        <row r="58">
          <cell r="A58">
            <v>560087</v>
          </cell>
          <cell r="B58" t="str">
            <v>ОРСКАЯ УБ НА СТ. ОРСК</v>
          </cell>
          <cell r="C58">
            <v>535</v>
          </cell>
          <cell r="D58">
            <v>0</v>
          </cell>
          <cell r="E58">
            <v>23547</v>
          </cell>
          <cell r="F58">
            <v>0</v>
          </cell>
          <cell r="G58">
            <v>2.2700000000000001E-2</v>
          </cell>
          <cell r="H58">
            <v>0</v>
          </cell>
          <cell r="I58">
            <v>0.64</v>
          </cell>
          <cell r="J58">
            <v>0</v>
          </cell>
          <cell r="K58">
            <v>0.64</v>
          </cell>
          <cell r="L58">
            <v>0</v>
          </cell>
          <cell r="O58">
            <v>0.64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24</v>
          </cell>
          <cell r="D59">
            <v>0</v>
          </cell>
          <cell r="E59">
            <v>5521</v>
          </cell>
          <cell r="F59">
            <v>0</v>
          </cell>
          <cell r="G59">
            <v>4.3E-3</v>
          </cell>
          <cell r="H59">
            <v>0</v>
          </cell>
          <cell r="I59">
            <v>0.09</v>
          </cell>
          <cell r="J59">
            <v>0</v>
          </cell>
          <cell r="K59">
            <v>0.09</v>
          </cell>
          <cell r="L59">
            <v>0</v>
          </cell>
          <cell r="O59">
            <v>0.09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83</v>
          </cell>
          <cell r="D60">
            <v>0</v>
          </cell>
          <cell r="E60">
            <v>3674</v>
          </cell>
          <cell r="F60">
            <v>0</v>
          </cell>
          <cell r="G60">
            <v>2.2599999999999999E-2</v>
          </cell>
          <cell r="H60">
            <v>0</v>
          </cell>
          <cell r="I60">
            <v>0.64</v>
          </cell>
          <cell r="J60">
            <v>0</v>
          </cell>
          <cell r="K60">
            <v>0.64</v>
          </cell>
          <cell r="L60">
            <v>0</v>
          </cell>
          <cell r="O60">
            <v>0.64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10</v>
          </cell>
          <cell r="D61">
            <v>1</v>
          </cell>
          <cell r="E61">
            <v>517</v>
          </cell>
          <cell r="F61">
            <v>38</v>
          </cell>
          <cell r="G61">
            <v>1.9300000000000001E-2</v>
          </cell>
          <cell r="H61">
            <v>2.63E-2</v>
          </cell>
          <cell r="I61">
            <v>0.54</v>
          </cell>
          <cell r="J61">
            <v>0.53</v>
          </cell>
          <cell r="K61">
            <v>0.5</v>
          </cell>
          <cell r="L61">
            <v>0.04</v>
          </cell>
          <cell r="O61">
            <v>0.54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57</v>
          </cell>
          <cell r="D62">
            <v>0</v>
          </cell>
          <cell r="E62">
            <v>6019</v>
          </cell>
          <cell r="F62">
            <v>0</v>
          </cell>
          <cell r="G62">
            <v>9.4999999999999998E-3</v>
          </cell>
          <cell r="H62">
            <v>0</v>
          </cell>
          <cell r="I62">
            <v>0.25</v>
          </cell>
          <cell r="J62">
            <v>0</v>
          </cell>
          <cell r="K62">
            <v>0.25</v>
          </cell>
          <cell r="L62">
            <v>0</v>
          </cell>
          <cell r="O62">
            <v>0.25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61</v>
          </cell>
          <cell r="D63">
            <v>5</v>
          </cell>
          <cell r="E63">
            <v>2414</v>
          </cell>
          <cell r="F63">
            <v>160</v>
          </cell>
          <cell r="G63">
            <v>2.53E-2</v>
          </cell>
          <cell r="H63">
            <v>3.1300000000000001E-2</v>
          </cell>
          <cell r="I63">
            <v>0.72</v>
          </cell>
          <cell r="J63">
            <v>0.64</v>
          </cell>
          <cell r="K63">
            <v>0.68</v>
          </cell>
          <cell r="L63">
            <v>0.04</v>
          </cell>
          <cell r="O63">
            <v>0.72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1053</v>
          </cell>
          <cell r="D64">
            <v>0</v>
          </cell>
          <cell r="E64">
            <v>74693</v>
          </cell>
          <cell r="F64">
            <v>96</v>
          </cell>
          <cell r="G64">
            <v>1.41E-2</v>
          </cell>
          <cell r="H64">
            <v>0</v>
          </cell>
          <cell r="I64">
            <v>0.39</v>
          </cell>
          <cell r="J64">
            <v>0</v>
          </cell>
          <cell r="K64">
            <v>0.39</v>
          </cell>
          <cell r="L64">
            <v>0</v>
          </cell>
          <cell r="O64">
            <v>0.39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82996</v>
          </cell>
          <cell r="F65">
            <v>26291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6">
        <row r="6">
          <cell r="A6">
            <v>560002</v>
          </cell>
          <cell r="B6" t="str">
            <v>ОРЕНБУРГ ОБЛАСТНАЯ КБ  № 2</v>
          </cell>
          <cell r="C6">
            <v>909</v>
          </cell>
          <cell r="D6">
            <v>0</v>
          </cell>
          <cell r="E6">
            <v>16643</v>
          </cell>
          <cell r="F6">
            <v>0</v>
          </cell>
          <cell r="G6">
            <v>5.4600000000000003E-2</v>
          </cell>
          <cell r="H6">
            <v>0</v>
          </cell>
          <cell r="I6">
            <v>2</v>
          </cell>
          <cell r="J6">
            <v>0</v>
          </cell>
          <cell r="K6">
            <v>2</v>
          </cell>
          <cell r="L6">
            <v>0</v>
          </cell>
          <cell r="O6">
            <v>2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109</v>
          </cell>
          <cell r="D7">
            <v>2</v>
          </cell>
          <cell r="E7">
            <v>4203</v>
          </cell>
          <cell r="F7">
            <v>78</v>
          </cell>
          <cell r="G7">
            <v>2.5899999999999999E-2</v>
          </cell>
          <cell r="H7">
            <v>2.5600000000000001E-2</v>
          </cell>
          <cell r="I7">
            <v>2.5</v>
          </cell>
          <cell r="J7">
            <v>2.5</v>
          </cell>
          <cell r="K7">
            <v>2.4500000000000002</v>
          </cell>
          <cell r="L7">
            <v>0.05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3860</v>
          </cell>
          <cell r="D8">
            <v>3</v>
          </cell>
          <cell r="E8">
            <v>76148</v>
          </cell>
          <cell r="F8">
            <v>3</v>
          </cell>
          <cell r="G8">
            <v>5.0700000000000002E-2</v>
          </cell>
          <cell r="H8">
            <v>1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4853</v>
          </cell>
          <cell r="D9">
            <v>215</v>
          </cell>
          <cell r="E9">
            <v>88898</v>
          </cell>
          <cell r="F9">
            <v>4287</v>
          </cell>
          <cell r="G9">
            <v>5.4600000000000003E-2</v>
          </cell>
          <cell r="H9">
            <v>5.0200000000000002E-2</v>
          </cell>
          <cell r="I9">
            <v>2</v>
          </cell>
          <cell r="J9">
            <v>2.46</v>
          </cell>
          <cell r="K9">
            <v>1.9</v>
          </cell>
          <cell r="L9">
            <v>0.12</v>
          </cell>
          <cell r="O9">
            <v>2.02</v>
          </cell>
        </row>
        <row r="10">
          <cell r="A10">
            <v>560021</v>
          </cell>
          <cell r="B10" t="str">
            <v>ОРЕНБУРГ ГБУЗ ГКБ № 5</v>
          </cell>
          <cell r="C10">
            <v>3342</v>
          </cell>
          <cell r="D10">
            <v>2500</v>
          </cell>
          <cell r="E10">
            <v>55692</v>
          </cell>
          <cell r="F10">
            <v>37623</v>
          </cell>
          <cell r="G10">
            <v>0.06</v>
          </cell>
          <cell r="H10">
            <v>6.6400000000000001E-2</v>
          </cell>
          <cell r="I10">
            <v>1.35</v>
          </cell>
          <cell r="J10">
            <v>2.44</v>
          </cell>
          <cell r="K10">
            <v>0.81</v>
          </cell>
          <cell r="L10">
            <v>0.98</v>
          </cell>
          <cell r="O10">
            <v>1.79</v>
          </cell>
        </row>
        <row r="11">
          <cell r="A11">
            <v>560022</v>
          </cell>
          <cell r="B11" t="str">
            <v>ОРЕНБУРГ ГАУЗ ГКБ  №6</v>
          </cell>
          <cell r="C11">
            <v>3849</v>
          </cell>
          <cell r="D11">
            <v>1399</v>
          </cell>
          <cell r="E11">
            <v>66561</v>
          </cell>
          <cell r="F11">
            <v>23742</v>
          </cell>
          <cell r="G11">
            <v>5.7799999999999997E-2</v>
          </cell>
          <cell r="H11">
            <v>5.8900000000000001E-2</v>
          </cell>
          <cell r="I11">
            <v>1.62</v>
          </cell>
          <cell r="J11">
            <v>2.4500000000000002</v>
          </cell>
          <cell r="K11">
            <v>1.2</v>
          </cell>
          <cell r="L11">
            <v>0.64</v>
          </cell>
          <cell r="O11">
            <v>1.84</v>
          </cell>
        </row>
        <row r="12">
          <cell r="A12">
            <v>560024</v>
          </cell>
          <cell r="B12" t="str">
            <v>ОРЕНБУРГ ГАУЗ ДГКБ</v>
          </cell>
          <cell r="C12">
            <v>66</v>
          </cell>
          <cell r="D12">
            <v>3259</v>
          </cell>
          <cell r="E12">
            <v>2563</v>
          </cell>
          <cell r="F12">
            <v>49797</v>
          </cell>
          <cell r="G12">
            <v>2.58E-2</v>
          </cell>
          <cell r="H12">
            <v>6.54E-2</v>
          </cell>
          <cell r="I12">
            <v>2.5</v>
          </cell>
          <cell r="J12">
            <v>2.44</v>
          </cell>
          <cell r="K12">
            <v>0.13</v>
          </cell>
          <cell r="L12">
            <v>2.3199999999999998</v>
          </cell>
          <cell r="O12">
            <v>2.4500000000000002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5465</v>
          </cell>
          <cell r="D13">
            <v>1281</v>
          </cell>
          <cell r="E13">
            <v>93817</v>
          </cell>
          <cell r="F13">
            <v>18922</v>
          </cell>
          <cell r="G13">
            <v>5.8299999999999998E-2</v>
          </cell>
          <cell r="H13">
            <v>6.7699999999999996E-2</v>
          </cell>
          <cell r="I13">
            <v>1.56</v>
          </cell>
          <cell r="J13">
            <v>2.44</v>
          </cell>
          <cell r="K13">
            <v>1.29</v>
          </cell>
          <cell r="L13">
            <v>0.41</v>
          </cell>
          <cell r="O13">
            <v>1.7</v>
          </cell>
        </row>
        <row r="14">
          <cell r="A14">
            <v>560032</v>
          </cell>
          <cell r="B14" t="str">
            <v>ОРСКАЯ ГАУЗ ГБ № 2</v>
          </cell>
          <cell r="C14">
            <v>1229</v>
          </cell>
          <cell r="D14">
            <v>0</v>
          </cell>
          <cell r="E14">
            <v>20918</v>
          </cell>
          <cell r="F14">
            <v>1</v>
          </cell>
          <cell r="G14">
            <v>5.8799999999999998E-2</v>
          </cell>
          <cell r="H14">
            <v>0</v>
          </cell>
          <cell r="I14">
            <v>1.5</v>
          </cell>
          <cell r="J14">
            <v>0</v>
          </cell>
          <cell r="K14">
            <v>1.5</v>
          </cell>
          <cell r="L14">
            <v>0</v>
          </cell>
          <cell r="O14">
            <v>1.5</v>
          </cell>
        </row>
        <row r="15">
          <cell r="A15">
            <v>560033</v>
          </cell>
          <cell r="B15" t="str">
            <v>ОРСКАЯ ГАУЗ ГБ № 3</v>
          </cell>
          <cell r="C15">
            <v>2246</v>
          </cell>
          <cell r="D15">
            <v>0</v>
          </cell>
          <cell r="E15">
            <v>40375</v>
          </cell>
          <cell r="F15">
            <v>0</v>
          </cell>
          <cell r="G15">
            <v>5.5599999999999997E-2</v>
          </cell>
          <cell r="H15">
            <v>0</v>
          </cell>
          <cell r="I15">
            <v>1.88</v>
          </cell>
          <cell r="J15">
            <v>0</v>
          </cell>
          <cell r="K15">
            <v>1.88</v>
          </cell>
          <cell r="L15">
            <v>0</v>
          </cell>
          <cell r="O15">
            <v>1.88</v>
          </cell>
        </row>
        <row r="16">
          <cell r="A16">
            <v>560034</v>
          </cell>
          <cell r="B16" t="str">
            <v>ОРСКАЯ ГАУЗ ГБ № 4</v>
          </cell>
          <cell r="C16">
            <v>2082</v>
          </cell>
          <cell r="D16">
            <v>0</v>
          </cell>
          <cell r="E16">
            <v>38139</v>
          </cell>
          <cell r="F16">
            <v>2</v>
          </cell>
          <cell r="G16">
            <v>5.4600000000000003E-2</v>
          </cell>
          <cell r="H16">
            <v>0</v>
          </cell>
          <cell r="I16">
            <v>2</v>
          </cell>
          <cell r="J16">
            <v>0</v>
          </cell>
          <cell r="K16">
            <v>2</v>
          </cell>
          <cell r="L16">
            <v>0</v>
          </cell>
          <cell r="O16">
            <v>2</v>
          </cell>
        </row>
        <row r="17">
          <cell r="A17">
            <v>560035</v>
          </cell>
          <cell r="B17" t="str">
            <v>ОРСКАЯ ГАУЗ ГБ № 5</v>
          </cell>
          <cell r="C17">
            <v>48</v>
          </cell>
          <cell r="D17">
            <v>1867</v>
          </cell>
          <cell r="E17">
            <v>1817</v>
          </cell>
          <cell r="F17">
            <v>30887</v>
          </cell>
          <cell r="G17">
            <v>2.64E-2</v>
          </cell>
          <cell r="H17">
            <v>6.0400000000000002E-2</v>
          </cell>
          <cell r="I17">
            <v>2.5</v>
          </cell>
          <cell r="J17">
            <v>2.4500000000000002</v>
          </cell>
          <cell r="K17">
            <v>0.15</v>
          </cell>
          <cell r="L17">
            <v>2.2999999999999998</v>
          </cell>
          <cell r="O17">
            <v>2.4500000000000002</v>
          </cell>
        </row>
        <row r="18">
          <cell r="A18">
            <v>560036</v>
          </cell>
          <cell r="B18" t="str">
            <v>ОРСКАЯ ГАУЗ ГБ № 1</v>
          </cell>
          <cell r="C18">
            <v>2601</v>
          </cell>
          <cell r="D18">
            <v>665</v>
          </cell>
          <cell r="E18">
            <v>47649</v>
          </cell>
          <cell r="F18">
            <v>10767</v>
          </cell>
          <cell r="G18">
            <v>5.4600000000000003E-2</v>
          </cell>
          <cell r="H18">
            <v>6.1800000000000001E-2</v>
          </cell>
          <cell r="I18">
            <v>2</v>
          </cell>
          <cell r="J18">
            <v>2.4500000000000002</v>
          </cell>
          <cell r="K18">
            <v>1.64</v>
          </cell>
          <cell r="L18">
            <v>0.44</v>
          </cell>
          <cell r="O18">
            <v>2.08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14</v>
          </cell>
          <cell r="D19">
            <v>649</v>
          </cell>
          <cell r="E19">
            <v>1729</v>
          </cell>
          <cell r="F19">
            <v>19384</v>
          </cell>
          <cell r="G19">
            <v>8.0999999999999996E-3</v>
          </cell>
          <cell r="H19">
            <v>3.3500000000000002E-2</v>
          </cell>
          <cell r="I19">
            <v>2.5</v>
          </cell>
          <cell r="J19">
            <v>2.5</v>
          </cell>
          <cell r="K19">
            <v>0.2</v>
          </cell>
          <cell r="L19">
            <v>2.2999999999999998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1501</v>
          </cell>
          <cell r="D20">
            <v>231</v>
          </cell>
          <cell r="E20">
            <v>21192</v>
          </cell>
          <cell r="F20">
            <v>5128</v>
          </cell>
          <cell r="G20">
            <v>7.0800000000000002E-2</v>
          </cell>
          <cell r="H20">
            <v>4.4999999999999998E-2</v>
          </cell>
          <cell r="I20">
            <v>0</v>
          </cell>
          <cell r="J20">
            <v>2.5</v>
          </cell>
          <cell r="K20">
            <v>0</v>
          </cell>
          <cell r="L20">
            <v>0.48</v>
          </cell>
          <cell r="O20">
            <v>0.48</v>
          </cell>
        </row>
        <row r="21">
          <cell r="A21">
            <v>560045</v>
          </cell>
          <cell r="B21" t="str">
            <v>БУГУРУСЛАНСКАЯ ГБ</v>
          </cell>
          <cell r="C21">
            <v>1010</v>
          </cell>
          <cell r="D21">
            <v>270</v>
          </cell>
          <cell r="E21">
            <v>19864</v>
          </cell>
          <cell r="F21">
            <v>5883</v>
          </cell>
          <cell r="G21">
            <v>5.0799999999999998E-2</v>
          </cell>
          <cell r="H21">
            <v>4.5900000000000003E-2</v>
          </cell>
          <cell r="I21">
            <v>2.4700000000000002</v>
          </cell>
          <cell r="J21">
            <v>2.5</v>
          </cell>
          <cell r="K21">
            <v>1.9</v>
          </cell>
          <cell r="L21">
            <v>0.57999999999999996</v>
          </cell>
          <cell r="O21">
            <v>2.48</v>
          </cell>
        </row>
        <row r="22">
          <cell r="A22">
            <v>560047</v>
          </cell>
          <cell r="B22" t="str">
            <v>БУГУРУСЛАНСКАЯ РБ</v>
          </cell>
          <cell r="C22">
            <v>1243</v>
          </cell>
          <cell r="D22">
            <v>340</v>
          </cell>
          <cell r="E22">
            <v>30201</v>
          </cell>
          <cell r="F22">
            <v>8274</v>
          </cell>
          <cell r="G22">
            <v>4.1200000000000001E-2</v>
          </cell>
          <cell r="H22">
            <v>4.1099999999999998E-2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954</v>
          </cell>
          <cell r="D23">
            <v>286</v>
          </cell>
          <cell r="E23">
            <v>18111</v>
          </cell>
          <cell r="F23">
            <v>5636</v>
          </cell>
          <cell r="G23">
            <v>5.2699999999999997E-2</v>
          </cell>
          <cell r="H23">
            <v>5.0700000000000002E-2</v>
          </cell>
          <cell r="I23">
            <v>2.23</v>
          </cell>
          <cell r="J23">
            <v>2.46</v>
          </cell>
          <cell r="K23">
            <v>1.69</v>
          </cell>
          <cell r="L23">
            <v>0.59</v>
          </cell>
          <cell r="O23">
            <v>2.2799999999999998</v>
          </cell>
        </row>
        <row r="24">
          <cell r="A24">
            <v>560053</v>
          </cell>
          <cell r="B24" t="str">
            <v>АДАМОВСКАЯ РБ</v>
          </cell>
          <cell r="C24">
            <v>314</v>
          </cell>
          <cell r="D24">
            <v>42</v>
          </cell>
          <cell r="E24">
            <v>16237</v>
          </cell>
          <cell r="F24">
            <v>4701</v>
          </cell>
          <cell r="G24">
            <v>1.9300000000000001E-2</v>
          </cell>
          <cell r="H24">
            <v>8.8999999999999999E-3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O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430</v>
          </cell>
          <cell r="D25">
            <v>60</v>
          </cell>
          <cell r="E25">
            <v>16287</v>
          </cell>
          <cell r="F25">
            <v>5318</v>
          </cell>
          <cell r="G25">
            <v>2.64E-2</v>
          </cell>
          <cell r="H25">
            <v>1.1299999999999999E-2</v>
          </cell>
          <cell r="I25">
            <v>2.5</v>
          </cell>
          <cell r="J25">
            <v>2.5</v>
          </cell>
          <cell r="K25">
            <v>1.87</v>
          </cell>
          <cell r="L25">
            <v>0.63</v>
          </cell>
          <cell r="O25">
            <v>2.5</v>
          </cell>
        </row>
        <row r="26">
          <cell r="A26">
            <v>560055</v>
          </cell>
          <cell r="B26" t="str">
            <v>АЛЕКСАНДРОВСКАЯ РБ</v>
          </cell>
          <cell r="C26">
            <v>509</v>
          </cell>
          <cell r="D26">
            <v>92</v>
          </cell>
          <cell r="E26">
            <v>11496</v>
          </cell>
          <cell r="F26">
            <v>2801</v>
          </cell>
          <cell r="G26">
            <v>4.4299999999999999E-2</v>
          </cell>
          <cell r="H26">
            <v>3.2800000000000003E-2</v>
          </cell>
          <cell r="I26">
            <v>2.5</v>
          </cell>
          <cell r="J26">
            <v>2.5</v>
          </cell>
          <cell r="K26">
            <v>2</v>
          </cell>
          <cell r="L26">
            <v>0.5</v>
          </cell>
          <cell r="O26">
            <v>2.5</v>
          </cell>
        </row>
        <row r="27">
          <cell r="A27">
            <v>560056</v>
          </cell>
          <cell r="B27" t="str">
            <v>АСЕКЕЕВСКАЯ РБ</v>
          </cell>
          <cell r="C27">
            <v>684</v>
          </cell>
          <cell r="D27">
            <v>116</v>
          </cell>
          <cell r="E27">
            <v>15666</v>
          </cell>
          <cell r="F27">
            <v>3497</v>
          </cell>
          <cell r="G27">
            <v>4.3700000000000003E-2</v>
          </cell>
          <cell r="H27">
            <v>3.32E-2</v>
          </cell>
          <cell r="I27">
            <v>2.5</v>
          </cell>
          <cell r="J27">
            <v>2.5</v>
          </cell>
          <cell r="K27">
            <v>2.0499999999999998</v>
          </cell>
          <cell r="L27">
            <v>0.45</v>
          </cell>
          <cell r="O27">
            <v>2.5</v>
          </cell>
        </row>
        <row r="28">
          <cell r="A28">
            <v>560057</v>
          </cell>
          <cell r="B28" t="str">
            <v>БЕЛЯЕВСКАЯ РБ</v>
          </cell>
          <cell r="C28">
            <v>709</v>
          </cell>
          <cell r="D28">
            <v>166</v>
          </cell>
          <cell r="E28">
            <v>12626</v>
          </cell>
          <cell r="F28">
            <v>3365</v>
          </cell>
          <cell r="G28">
            <v>5.62E-2</v>
          </cell>
          <cell r="H28">
            <v>4.9299999999999997E-2</v>
          </cell>
          <cell r="I28">
            <v>1.81</v>
          </cell>
          <cell r="J28">
            <v>2.46</v>
          </cell>
          <cell r="K28">
            <v>1.43</v>
          </cell>
          <cell r="L28">
            <v>0.52</v>
          </cell>
          <cell r="O28">
            <v>1.95</v>
          </cell>
        </row>
        <row r="29">
          <cell r="A29">
            <v>560058</v>
          </cell>
          <cell r="B29" t="str">
            <v>ГАЙСКАЯ ГБ</v>
          </cell>
          <cell r="C29">
            <v>1777</v>
          </cell>
          <cell r="D29">
            <v>367</v>
          </cell>
          <cell r="E29">
            <v>35088</v>
          </cell>
          <cell r="F29">
            <v>9883</v>
          </cell>
          <cell r="G29">
            <v>5.0599999999999999E-2</v>
          </cell>
          <cell r="H29">
            <v>3.7100000000000001E-2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O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357</v>
          </cell>
          <cell r="D30">
            <v>64</v>
          </cell>
          <cell r="E30">
            <v>10990</v>
          </cell>
          <cell r="F30">
            <v>2739</v>
          </cell>
          <cell r="G30">
            <v>3.2500000000000001E-2</v>
          </cell>
          <cell r="H30">
            <v>2.3400000000000001E-2</v>
          </cell>
          <cell r="I30">
            <v>2.5</v>
          </cell>
          <cell r="J30">
            <v>2.5</v>
          </cell>
          <cell r="K30">
            <v>2</v>
          </cell>
          <cell r="L30">
            <v>0.5</v>
          </cell>
          <cell r="O30">
            <v>2.5</v>
          </cell>
        </row>
        <row r="31">
          <cell r="A31">
            <v>560060</v>
          </cell>
          <cell r="B31" t="str">
            <v>ДОМБАРОВСКАЯ РБ</v>
          </cell>
          <cell r="C31">
            <v>531</v>
          </cell>
          <cell r="D31">
            <v>145</v>
          </cell>
          <cell r="E31">
            <v>12402</v>
          </cell>
          <cell r="F31">
            <v>3725</v>
          </cell>
          <cell r="G31">
            <v>4.2799999999999998E-2</v>
          </cell>
          <cell r="H31">
            <v>3.8899999999999997E-2</v>
          </cell>
          <cell r="I31">
            <v>2.5</v>
          </cell>
          <cell r="J31">
            <v>2.5</v>
          </cell>
          <cell r="K31">
            <v>1.92</v>
          </cell>
          <cell r="L31">
            <v>0.57999999999999996</v>
          </cell>
          <cell r="O31">
            <v>2.5</v>
          </cell>
        </row>
        <row r="32">
          <cell r="A32">
            <v>560061</v>
          </cell>
          <cell r="B32" t="str">
            <v>ИЛЕКСКАЯ РБ</v>
          </cell>
          <cell r="C32">
            <v>411</v>
          </cell>
          <cell r="D32">
            <v>172</v>
          </cell>
          <cell r="E32">
            <v>18243</v>
          </cell>
          <cell r="F32">
            <v>5371</v>
          </cell>
          <cell r="G32">
            <v>2.2499999999999999E-2</v>
          </cell>
          <cell r="H32">
            <v>3.2000000000000001E-2</v>
          </cell>
          <cell r="I32">
            <v>2.5</v>
          </cell>
          <cell r="J32">
            <v>2.5</v>
          </cell>
          <cell r="K32">
            <v>1.92</v>
          </cell>
          <cell r="L32">
            <v>0.57999999999999996</v>
          </cell>
          <cell r="O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566</v>
          </cell>
          <cell r="D33">
            <v>95</v>
          </cell>
          <cell r="E33">
            <v>13455</v>
          </cell>
          <cell r="F33">
            <v>3322</v>
          </cell>
          <cell r="G33">
            <v>4.2099999999999999E-2</v>
          </cell>
          <cell r="H33">
            <v>2.86E-2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305</v>
          </cell>
          <cell r="D34">
            <v>70</v>
          </cell>
          <cell r="E34">
            <v>14262</v>
          </cell>
          <cell r="F34">
            <v>4257</v>
          </cell>
          <cell r="G34">
            <v>2.1399999999999999E-2</v>
          </cell>
          <cell r="H34">
            <v>1.6400000000000001E-2</v>
          </cell>
          <cell r="I34">
            <v>2.5</v>
          </cell>
          <cell r="J34">
            <v>2.5</v>
          </cell>
          <cell r="K34">
            <v>1.92</v>
          </cell>
          <cell r="L34">
            <v>0.57999999999999996</v>
          </cell>
          <cell r="O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1169</v>
          </cell>
          <cell r="D35">
            <v>202</v>
          </cell>
          <cell r="E35">
            <v>31378</v>
          </cell>
          <cell r="F35">
            <v>9240</v>
          </cell>
          <cell r="G35">
            <v>3.73E-2</v>
          </cell>
          <cell r="H35">
            <v>2.1899999999999999E-2</v>
          </cell>
          <cell r="I35">
            <v>2.5</v>
          </cell>
          <cell r="J35">
            <v>2.5</v>
          </cell>
          <cell r="K35">
            <v>1.92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456</v>
          </cell>
          <cell r="D36">
            <v>87</v>
          </cell>
          <cell r="E36">
            <v>13313</v>
          </cell>
          <cell r="F36">
            <v>3170</v>
          </cell>
          <cell r="G36">
            <v>3.4299999999999997E-2</v>
          </cell>
          <cell r="H36">
            <v>2.7400000000000001E-2</v>
          </cell>
          <cell r="I36">
            <v>2.5</v>
          </cell>
          <cell r="J36">
            <v>2.5</v>
          </cell>
          <cell r="K36">
            <v>2.02</v>
          </cell>
          <cell r="L36">
            <v>0.48</v>
          </cell>
          <cell r="O36">
            <v>2.5</v>
          </cell>
        </row>
        <row r="37">
          <cell r="A37">
            <v>560066</v>
          </cell>
          <cell r="B37" t="str">
            <v>МАТВЕЕВСКАЯ РБ</v>
          </cell>
          <cell r="C37">
            <v>244</v>
          </cell>
          <cell r="D37">
            <v>83</v>
          </cell>
          <cell r="E37">
            <v>9116</v>
          </cell>
          <cell r="F37">
            <v>2340</v>
          </cell>
          <cell r="G37">
            <v>2.6800000000000001E-2</v>
          </cell>
          <cell r="H37">
            <v>3.5499999999999997E-2</v>
          </cell>
          <cell r="I37">
            <v>2.5</v>
          </cell>
          <cell r="J37">
            <v>2.5</v>
          </cell>
          <cell r="K37">
            <v>2</v>
          </cell>
          <cell r="L37">
            <v>0.5</v>
          </cell>
          <cell r="O37">
            <v>2.5</v>
          </cell>
        </row>
        <row r="38">
          <cell r="A38">
            <v>560067</v>
          </cell>
          <cell r="B38" t="str">
            <v>НОВООРСКАЯ РБ</v>
          </cell>
          <cell r="C38">
            <v>922</v>
          </cell>
          <cell r="D38">
            <v>259</v>
          </cell>
          <cell r="E38">
            <v>22077</v>
          </cell>
          <cell r="F38">
            <v>6959</v>
          </cell>
          <cell r="G38">
            <v>4.1799999999999997E-2</v>
          </cell>
          <cell r="H38">
            <v>3.7199999999999997E-2</v>
          </cell>
          <cell r="I38">
            <v>2.5</v>
          </cell>
          <cell r="J38">
            <v>2.5</v>
          </cell>
          <cell r="K38">
            <v>1.9</v>
          </cell>
          <cell r="L38">
            <v>0.6</v>
          </cell>
          <cell r="O38">
            <v>2.5</v>
          </cell>
        </row>
        <row r="39">
          <cell r="A39">
            <v>560068</v>
          </cell>
          <cell r="B39" t="str">
            <v>НОВОСЕРГИЕВСКАЯ РБ</v>
          </cell>
          <cell r="C39">
            <v>868</v>
          </cell>
          <cell r="D39">
            <v>200</v>
          </cell>
          <cell r="E39">
            <v>25525</v>
          </cell>
          <cell r="F39">
            <v>7379</v>
          </cell>
          <cell r="G39">
            <v>3.4000000000000002E-2</v>
          </cell>
          <cell r="H39">
            <v>2.7099999999999999E-2</v>
          </cell>
          <cell r="I39">
            <v>2.5</v>
          </cell>
          <cell r="J39">
            <v>2.5</v>
          </cell>
          <cell r="K39">
            <v>1.95</v>
          </cell>
          <cell r="L39">
            <v>0.55000000000000004</v>
          </cell>
          <cell r="O39">
            <v>2.5</v>
          </cell>
        </row>
        <row r="40">
          <cell r="A40">
            <v>560069</v>
          </cell>
          <cell r="B40" t="str">
            <v>ОКТЯБРЬСКАЯ РБ</v>
          </cell>
          <cell r="C40">
            <v>869</v>
          </cell>
          <cell r="D40">
            <v>103</v>
          </cell>
          <cell r="E40">
            <v>15737</v>
          </cell>
          <cell r="F40">
            <v>4339</v>
          </cell>
          <cell r="G40">
            <v>5.5199999999999999E-2</v>
          </cell>
          <cell r="H40">
            <v>2.3699999999999999E-2</v>
          </cell>
          <cell r="I40">
            <v>1.93</v>
          </cell>
          <cell r="J40">
            <v>2.5</v>
          </cell>
          <cell r="K40">
            <v>1.51</v>
          </cell>
          <cell r="L40">
            <v>0.55000000000000004</v>
          </cell>
          <cell r="O40">
            <v>2.06</v>
          </cell>
        </row>
        <row r="41">
          <cell r="A41">
            <v>560070</v>
          </cell>
          <cell r="B41" t="str">
            <v>ОРЕНБУРГСКАЯ РБ</v>
          </cell>
          <cell r="C41">
            <v>2877</v>
          </cell>
          <cell r="D41">
            <v>1328</v>
          </cell>
          <cell r="E41">
            <v>56667</v>
          </cell>
          <cell r="F41">
            <v>18259</v>
          </cell>
          <cell r="G41">
            <v>5.0799999999999998E-2</v>
          </cell>
          <cell r="H41">
            <v>7.2700000000000001E-2</v>
          </cell>
          <cell r="I41">
            <v>2.4700000000000002</v>
          </cell>
          <cell r="J41">
            <v>2.4300000000000002</v>
          </cell>
          <cell r="K41">
            <v>1.88</v>
          </cell>
          <cell r="L41">
            <v>0.57999999999999996</v>
          </cell>
          <cell r="O41">
            <v>2.46</v>
          </cell>
        </row>
        <row r="42">
          <cell r="A42">
            <v>560071</v>
          </cell>
          <cell r="B42" t="str">
            <v>ПЕРВОМАЙСКАЯ РБ</v>
          </cell>
          <cell r="C42">
            <v>960</v>
          </cell>
          <cell r="D42">
            <v>311</v>
          </cell>
          <cell r="E42">
            <v>18156</v>
          </cell>
          <cell r="F42">
            <v>5973</v>
          </cell>
          <cell r="G42">
            <v>5.2900000000000003E-2</v>
          </cell>
          <cell r="H42">
            <v>5.21E-2</v>
          </cell>
          <cell r="I42">
            <v>2.21</v>
          </cell>
          <cell r="J42">
            <v>2.46</v>
          </cell>
          <cell r="K42">
            <v>1.66</v>
          </cell>
          <cell r="L42">
            <v>0.62</v>
          </cell>
          <cell r="O42">
            <v>2.2799999999999998</v>
          </cell>
        </row>
        <row r="43">
          <cell r="A43">
            <v>560072</v>
          </cell>
          <cell r="B43" t="str">
            <v>ПЕРЕВОЛОЦКАЯ РБ</v>
          </cell>
          <cell r="C43">
            <v>625</v>
          </cell>
          <cell r="D43">
            <v>140</v>
          </cell>
          <cell r="E43">
            <v>19830</v>
          </cell>
          <cell r="F43">
            <v>5389</v>
          </cell>
          <cell r="G43">
            <v>3.15E-2</v>
          </cell>
          <cell r="H43">
            <v>2.5999999999999999E-2</v>
          </cell>
          <cell r="I43">
            <v>2.5</v>
          </cell>
          <cell r="J43">
            <v>2.5</v>
          </cell>
          <cell r="K43">
            <v>1.97</v>
          </cell>
          <cell r="L43">
            <v>0.53</v>
          </cell>
          <cell r="O43">
            <v>2.5</v>
          </cell>
        </row>
        <row r="44">
          <cell r="A44">
            <v>560073</v>
          </cell>
          <cell r="B44" t="str">
            <v>ПОНОМАРЕВСКАЯ РБ</v>
          </cell>
          <cell r="C44">
            <v>405</v>
          </cell>
          <cell r="D44">
            <v>79</v>
          </cell>
          <cell r="E44">
            <v>11129</v>
          </cell>
          <cell r="F44">
            <v>2275</v>
          </cell>
          <cell r="G44">
            <v>3.6400000000000002E-2</v>
          </cell>
          <cell r="H44">
            <v>3.4700000000000002E-2</v>
          </cell>
          <cell r="I44">
            <v>2.5</v>
          </cell>
          <cell r="J44">
            <v>2.5</v>
          </cell>
          <cell r="K44">
            <v>2.0699999999999998</v>
          </cell>
          <cell r="L44">
            <v>0.43</v>
          </cell>
          <cell r="O44">
            <v>2.5</v>
          </cell>
        </row>
        <row r="45">
          <cell r="A45">
            <v>560074</v>
          </cell>
          <cell r="B45" t="str">
            <v>САКМАРСКАЯ  РБ</v>
          </cell>
          <cell r="C45">
            <v>992</v>
          </cell>
          <cell r="D45">
            <v>295</v>
          </cell>
          <cell r="E45">
            <v>17465</v>
          </cell>
          <cell r="F45">
            <v>5526</v>
          </cell>
          <cell r="G45">
            <v>5.6800000000000003E-2</v>
          </cell>
          <cell r="H45">
            <v>5.3400000000000003E-2</v>
          </cell>
          <cell r="I45">
            <v>1.74</v>
          </cell>
          <cell r="J45">
            <v>2.46</v>
          </cell>
          <cell r="K45">
            <v>1.32</v>
          </cell>
          <cell r="L45">
            <v>0.59</v>
          </cell>
          <cell r="O45">
            <v>1.91</v>
          </cell>
        </row>
        <row r="46">
          <cell r="A46">
            <v>560075</v>
          </cell>
          <cell r="B46" t="str">
            <v>САРАКТАШСКАЯ РБ</v>
          </cell>
          <cell r="C46">
            <v>1840</v>
          </cell>
          <cell r="D46">
            <v>503</v>
          </cell>
          <cell r="E46">
            <v>29942</v>
          </cell>
          <cell r="F46">
            <v>9035</v>
          </cell>
          <cell r="G46">
            <v>6.1499999999999999E-2</v>
          </cell>
          <cell r="H46">
            <v>5.57E-2</v>
          </cell>
          <cell r="I46">
            <v>1.1599999999999999</v>
          </cell>
          <cell r="J46">
            <v>2.46</v>
          </cell>
          <cell r="K46">
            <v>0.89</v>
          </cell>
          <cell r="L46">
            <v>0.56999999999999995</v>
          </cell>
          <cell r="O46">
            <v>1.46</v>
          </cell>
        </row>
        <row r="47">
          <cell r="A47">
            <v>560076</v>
          </cell>
          <cell r="B47" t="str">
            <v>СВЕТЛИНСКАЯ РБ</v>
          </cell>
          <cell r="C47">
            <v>297</v>
          </cell>
          <cell r="D47">
            <v>52</v>
          </cell>
          <cell r="E47">
            <v>9193</v>
          </cell>
          <cell r="F47">
            <v>2526</v>
          </cell>
          <cell r="G47">
            <v>3.2300000000000002E-2</v>
          </cell>
          <cell r="H47">
            <v>2.06E-2</v>
          </cell>
          <cell r="I47">
            <v>2.5</v>
          </cell>
          <cell r="J47">
            <v>2.5</v>
          </cell>
          <cell r="K47">
            <v>1.95</v>
          </cell>
          <cell r="L47">
            <v>0.55000000000000004</v>
          </cell>
          <cell r="O47">
            <v>2.5</v>
          </cell>
        </row>
        <row r="48">
          <cell r="A48">
            <v>560077</v>
          </cell>
          <cell r="B48" t="str">
            <v>СЕВЕРНАЯ РБ</v>
          </cell>
          <cell r="C48">
            <v>428</v>
          </cell>
          <cell r="D48">
            <v>68</v>
          </cell>
          <cell r="E48">
            <v>10950</v>
          </cell>
          <cell r="F48">
            <v>2242</v>
          </cell>
          <cell r="G48">
            <v>3.9100000000000003E-2</v>
          </cell>
          <cell r="H48">
            <v>3.0300000000000001E-2</v>
          </cell>
          <cell r="I48">
            <v>2.5</v>
          </cell>
          <cell r="J48">
            <v>2.5</v>
          </cell>
          <cell r="K48">
            <v>2.0699999999999998</v>
          </cell>
          <cell r="L48">
            <v>0.43</v>
          </cell>
          <cell r="O48">
            <v>2.5</v>
          </cell>
        </row>
        <row r="49">
          <cell r="A49">
            <v>560078</v>
          </cell>
          <cell r="B49" t="str">
            <v>СОЛЬ-ИЛЕЦКАЯ ГБ</v>
          </cell>
          <cell r="C49">
            <v>1969</v>
          </cell>
          <cell r="D49">
            <v>424</v>
          </cell>
          <cell r="E49">
            <v>34121</v>
          </cell>
          <cell r="F49">
            <v>11239</v>
          </cell>
          <cell r="G49">
            <v>5.7700000000000001E-2</v>
          </cell>
          <cell r="H49">
            <v>3.7699999999999997E-2</v>
          </cell>
          <cell r="I49">
            <v>1.63</v>
          </cell>
          <cell r="J49">
            <v>2.5</v>
          </cell>
          <cell r="K49">
            <v>1.22</v>
          </cell>
          <cell r="L49">
            <v>0.63</v>
          </cell>
          <cell r="O49">
            <v>1.85</v>
          </cell>
        </row>
        <row r="50">
          <cell r="A50">
            <v>560079</v>
          </cell>
          <cell r="B50" t="str">
            <v>СОРОЧИНСКАЯ РБ</v>
          </cell>
          <cell r="C50">
            <v>1809</v>
          </cell>
          <cell r="D50">
            <v>538</v>
          </cell>
          <cell r="E50">
            <v>33541</v>
          </cell>
          <cell r="F50">
            <v>9753</v>
          </cell>
          <cell r="G50">
            <v>5.3900000000000003E-2</v>
          </cell>
          <cell r="H50">
            <v>5.5199999999999999E-2</v>
          </cell>
          <cell r="I50">
            <v>2.09</v>
          </cell>
          <cell r="J50">
            <v>2.46</v>
          </cell>
          <cell r="K50">
            <v>1.61</v>
          </cell>
          <cell r="L50">
            <v>0.56999999999999995</v>
          </cell>
          <cell r="O50">
            <v>2.1800000000000002</v>
          </cell>
        </row>
        <row r="51">
          <cell r="A51">
            <v>560080</v>
          </cell>
          <cell r="B51" t="str">
            <v>ТАШЛИНСКАЯ РБ</v>
          </cell>
          <cell r="C51">
            <v>531</v>
          </cell>
          <cell r="D51">
            <v>174</v>
          </cell>
          <cell r="E51">
            <v>17570</v>
          </cell>
          <cell r="F51">
            <v>5203</v>
          </cell>
          <cell r="G51">
            <v>3.0200000000000001E-2</v>
          </cell>
          <cell r="H51">
            <v>3.3399999999999999E-2</v>
          </cell>
          <cell r="I51">
            <v>2.5</v>
          </cell>
          <cell r="J51">
            <v>2.5</v>
          </cell>
          <cell r="K51">
            <v>1.92</v>
          </cell>
          <cell r="L51">
            <v>0.57999999999999996</v>
          </cell>
          <cell r="O51">
            <v>2.5</v>
          </cell>
        </row>
        <row r="52">
          <cell r="A52">
            <v>560081</v>
          </cell>
          <cell r="B52" t="str">
            <v>ТОЦКАЯ РБ</v>
          </cell>
          <cell r="C52">
            <v>725</v>
          </cell>
          <cell r="D52">
            <v>181</v>
          </cell>
          <cell r="E52">
            <v>20118</v>
          </cell>
          <cell r="F52">
            <v>6594</v>
          </cell>
          <cell r="G52">
            <v>3.5999999999999997E-2</v>
          </cell>
          <cell r="H52">
            <v>2.7400000000000001E-2</v>
          </cell>
          <cell r="I52">
            <v>2.5</v>
          </cell>
          <cell r="J52">
            <v>2.5</v>
          </cell>
          <cell r="K52">
            <v>1.87</v>
          </cell>
          <cell r="L52">
            <v>0.63</v>
          </cell>
          <cell r="O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700</v>
          </cell>
          <cell r="D53">
            <v>214</v>
          </cell>
          <cell r="E53">
            <v>15697</v>
          </cell>
          <cell r="F53">
            <v>3914</v>
          </cell>
          <cell r="G53">
            <v>4.4600000000000001E-2</v>
          </cell>
          <cell r="H53">
            <v>5.4699999999999999E-2</v>
          </cell>
          <cell r="I53">
            <v>2.5</v>
          </cell>
          <cell r="J53">
            <v>2.46</v>
          </cell>
          <cell r="K53">
            <v>2</v>
          </cell>
          <cell r="L53">
            <v>0.49</v>
          </cell>
          <cell r="O53">
            <v>2.4900000000000002</v>
          </cell>
        </row>
        <row r="54">
          <cell r="A54">
            <v>560083</v>
          </cell>
          <cell r="B54" t="str">
            <v>ШАРЛЫКСКАЯ РБ</v>
          </cell>
          <cell r="C54">
            <v>624</v>
          </cell>
          <cell r="D54">
            <v>99</v>
          </cell>
          <cell r="E54">
            <v>14249</v>
          </cell>
          <cell r="F54">
            <v>3335</v>
          </cell>
          <cell r="G54">
            <v>4.3799999999999999E-2</v>
          </cell>
          <cell r="H54">
            <v>2.9700000000000001E-2</v>
          </cell>
          <cell r="I54">
            <v>2.5</v>
          </cell>
          <cell r="J54">
            <v>2.5</v>
          </cell>
          <cell r="K54">
            <v>2.02</v>
          </cell>
          <cell r="L54">
            <v>0.48</v>
          </cell>
          <cell r="O54">
            <v>2.5</v>
          </cell>
        </row>
        <row r="55">
          <cell r="A55">
            <v>560084</v>
          </cell>
          <cell r="B55" t="str">
            <v>ЯСНЕНСКАЯ ГБ</v>
          </cell>
          <cell r="C55">
            <v>692</v>
          </cell>
          <cell r="D55">
            <v>411</v>
          </cell>
          <cell r="E55">
            <v>21370</v>
          </cell>
          <cell r="F55">
            <v>7508</v>
          </cell>
          <cell r="G55">
            <v>3.2399999999999998E-2</v>
          </cell>
          <cell r="H55">
            <v>5.4699999999999999E-2</v>
          </cell>
          <cell r="I55">
            <v>2.5</v>
          </cell>
          <cell r="J55">
            <v>2.46</v>
          </cell>
          <cell r="K55">
            <v>1.85</v>
          </cell>
          <cell r="L55">
            <v>0.64</v>
          </cell>
          <cell r="O55">
            <v>2.4900000000000002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180</v>
          </cell>
          <cell r="D56">
            <v>13</v>
          </cell>
          <cell r="E56">
            <v>9777</v>
          </cell>
          <cell r="F56">
            <v>581</v>
          </cell>
          <cell r="G56">
            <v>1.84E-2</v>
          </cell>
          <cell r="H56">
            <v>2.24E-2</v>
          </cell>
          <cell r="I56">
            <v>2.5</v>
          </cell>
          <cell r="J56">
            <v>2.5</v>
          </cell>
          <cell r="K56">
            <v>2.35</v>
          </cell>
          <cell r="L56">
            <v>0.15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905</v>
          </cell>
          <cell r="D57">
            <v>24</v>
          </cell>
          <cell r="E57">
            <v>18271</v>
          </cell>
          <cell r="F57">
            <v>757</v>
          </cell>
          <cell r="G57">
            <v>4.9500000000000002E-2</v>
          </cell>
          <cell r="H57">
            <v>3.1699999999999999E-2</v>
          </cell>
          <cell r="I57">
            <v>2.5</v>
          </cell>
          <cell r="J57">
            <v>2.5</v>
          </cell>
          <cell r="K57">
            <v>2.4</v>
          </cell>
          <cell r="L57">
            <v>0.1</v>
          </cell>
          <cell r="O57">
            <v>2.5</v>
          </cell>
        </row>
        <row r="58">
          <cell r="A58">
            <v>560087</v>
          </cell>
          <cell r="B58" t="str">
            <v>ОРСКАЯ УБ НА СТ. ОРСК</v>
          </cell>
          <cell r="C58">
            <v>1264</v>
          </cell>
          <cell r="D58">
            <v>0</v>
          </cell>
          <cell r="E58">
            <v>23547</v>
          </cell>
          <cell r="F58">
            <v>0</v>
          </cell>
          <cell r="G58">
            <v>5.3699999999999998E-2</v>
          </cell>
          <cell r="H58">
            <v>0</v>
          </cell>
          <cell r="I58">
            <v>2.11</v>
          </cell>
          <cell r="J58">
            <v>0</v>
          </cell>
          <cell r="K58">
            <v>2.11</v>
          </cell>
          <cell r="L58">
            <v>0</v>
          </cell>
          <cell r="O58">
            <v>2.11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141</v>
          </cell>
          <cell r="D59">
            <v>0</v>
          </cell>
          <cell r="E59">
            <v>5521</v>
          </cell>
          <cell r="F59">
            <v>0</v>
          </cell>
          <cell r="G59">
            <v>2.5499999999999998E-2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211</v>
          </cell>
          <cell r="D60">
            <v>0</v>
          </cell>
          <cell r="E60">
            <v>3674</v>
          </cell>
          <cell r="F60">
            <v>0</v>
          </cell>
          <cell r="G60">
            <v>5.74E-2</v>
          </cell>
          <cell r="H60">
            <v>0</v>
          </cell>
          <cell r="I60">
            <v>1.67</v>
          </cell>
          <cell r="J60">
            <v>0</v>
          </cell>
          <cell r="K60">
            <v>1.67</v>
          </cell>
          <cell r="L60">
            <v>0</v>
          </cell>
          <cell r="O60">
            <v>1.67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15</v>
          </cell>
          <cell r="D61">
            <v>1</v>
          </cell>
          <cell r="E61">
            <v>517</v>
          </cell>
          <cell r="F61">
            <v>38</v>
          </cell>
          <cell r="G61">
            <v>2.9000000000000001E-2</v>
          </cell>
          <cell r="H61">
            <v>2.63E-2</v>
          </cell>
          <cell r="I61">
            <v>2.5</v>
          </cell>
          <cell r="J61">
            <v>2.5</v>
          </cell>
          <cell r="K61">
            <v>2.3199999999999998</v>
          </cell>
          <cell r="L61">
            <v>0.18</v>
          </cell>
          <cell r="O61">
            <v>2.5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124</v>
          </cell>
          <cell r="D62">
            <v>0</v>
          </cell>
          <cell r="E62">
            <v>6019</v>
          </cell>
          <cell r="F62">
            <v>0</v>
          </cell>
          <cell r="G62">
            <v>2.06E-2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113</v>
          </cell>
          <cell r="D63">
            <v>5</v>
          </cell>
          <cell r="E63">
            <v>2414</v>
          </cell>
          <cell r="F63">
            <v>160</v>
          </cell>
          <cell r="G63">
            <v>4.6800000000000001E-2</v>
          </cell>
          <cell r="H63">
            <v>3.1300000000000001E-2</v>
          </cell>
          <cell r="I63">
            <v>2.5</v>
          </cell>
          <cell r="J63">
            <v>2.5</v>
          </cell>
          <cell r="K63">
            <v>2.35</v>
          </cell>
          <cell r="L63">
            <v>0.15</v>
          </cell>
          <cell r="O63">
            <v>2.5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2290</v>
          </cell>
          <cell r="D64">
            <v>4</v>
          </cell>
          <cell r="E64">
            <v>74693</v>
          </cell>
          <cell r="F64">
            <v>96</v>
          </cell>
          <cell r="G64">
            <v>3.0700000000000002E-2</v>
          </cell>
          <cell r="H64">
            <v>4.1700000000000001E-2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82996</v>
          </cell>
          <cell r="F65">
            <v>26291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7">
        <row r="6">
          <cell r="A6">
            <v>560002</v>
          </cell>
          <cell r="B6" t="str">
            <v>ОРЕНБУРГ ОБЛАСТНАЯ КБ  № 2</v>
          </cell>
          <cell r="C6">
            <v>437</v>
          </cell>
          <cell r="D6">
            <v>0</v>
          </cell>
          <cell r="E6">
            <v>16643</v>
          </cell>
          <cell r="F6">
            <v>0</v>
          </cell>
          <cell r="G6">
            <v>2.63E-2</v>
          </cell>
          <cell r="H6">
            <v>0</v>
          </cell>
          <cell r="I6">
            <v>1.99</v>
          </cell>
          <cell r="J6">
            <v>0</v>
          </cell>
          <cell r="K6">
            <v>1.99</v>
          </cell>
          <cell r="L6">
            <v>0</v>
          </cell>
          <cell r="O6">
            <v>1.99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49</v>
          </cell>
          <cell r="D7">
            <v>1</v>
          </cell>
          <cell r="E7">
            <v>4203</v>
          </cell>
          <cell r="F7">
            <v>78</v>
          </cell>
          <cell r="G7">
            <v>1.17E-2</v>
          </cell>
          <cell r="H7">
            <v>1.2800000000000001E-2</v>
          </cell>
          <cell r="I7">
            <v>2.5</v>
          </cell>
          <cell r="J7">
            <v>2.5</v>
          </cell>
          <cell r="K7">
            <v>2.4500000000000002</v>
          </cell>
          <cell r="L7">
            <v>0.05</v>
          </cell>
          <cell r="O7">
            <v>2.5</v>
          </cell>
        </row>
        <row r="8">
          <cell r="A8">
            <v>560017</v>
          </cell>
          <cell r="B8" t="str">
            <v>ОРЕНБУРГ ГБУЗ ГКБ №1</v>
          </cell>
          <cell r="C8">
            <v>1636</v>
          </cell>
          <cell r="D8">
            <v>0</v>
          </cell>
          <cell r="E8">
            <v>76148</v>
          </cell>
          <cell r="F8">
            <v>3</v>
          </cell>
          <cell r="G8">
            <v>2.1499999999999998E-2</v>
          </cell>
          <cell r="H8">
            <v>0</v>
          </cell>
          <cell r="I8">
            <v>2.5</v>
          </cell>
          <cell r="J8">
            <v>0</v>
          </cell>
          <cell r="K8">
            <v>2.5</v>
          </cell>
          <cell r="L8">
            <v>0</v>
          </cell>
          <cell r="O8">
            <v>2.5</v>
          </cell>
        </row>
        <row r="9">
          <cell r="A9">
            <v>560019</v>
          </cell>
          <cell r="B9" t="str">
            <v>ОРЕНБУРГ ГАУЗ ГКБ  №3</v>
          </cell>
          <cell r="C9">
            <v>1701</v>
          </cell>
          <cell r="D9">
            <v>74</v>
          </cell>
          <cell r="E9">
            <v>88898</v>
          </cell>
          <cell r="F9">
            <v>4287</v>
          </cell>
          <cell r="G9">
            <v>1.9099999999999999E-2</v>
          </cell>
          <cell r="H9">
            <v>1.7299999999999999E-2</v>
          </cell>
          <cell r="I9">
            <v>2.5</v>
          </cell>
          <cell r="J9">
            <v>2.5</v>
          </cell>
          <cell r="K9">
            <v>2.37</v>
          </cell>
          <cell r="L9">
            <v>0.13</v>
          </cell>
          <cell r="O9">
            <v>2.5</v>
          </cell>
        </row>
        <row r="10">
          <cell r="A10">
            <v>560021</v>
          </cell>
          <cell r="B10" t="str">
            <v>ОРЕНБУРГ ГБУЗ ГКБ № 5</v>
          </cell>
          <cell r="C10">
            <v>1167</v>
          </cell>
          <cell r="D10">
            <v>907</v>
          </cell>
          <cell r="E10">
            <v>55692</v>
          </cell>
          <cell r="F10">
            <v>37623</v>
          </cell>
          <cell r="G10">
            <v>2.1000000000000001E-2</v>
          </cell>
          <cell r="H10">
            <v>2.41E-2</v>
          </cell>
          <cell r="I10">
            <v>2.5</v>
          </cell>
          <cell r="J10">
            <v>2.5</v>
          </cell>
          <cell r="K10">
            <v>1.5</v>
          </cell>
          <cell r="L10">
            <v>1</v>
          </cell>
          <cell r="O10">
            <v>2.5</v>
          </cell>
        </row>
        <row r="11">
          <cell r="A11">
            <v>560022</v>
          </cell>
          <cell r="B11" t="str">
            <v>ОРЕНБУРГ ГАУЗ ГКБ  №6</v>
          </cell>
          <cell r="C11">
            <v>1355</v>
          </cell>
          <cell r="D11">
            <v>691</v>
          </cell>
          <cell r="E11">
            <v>66561</v>
          </cell>
          <cell r="F11">
            <v>23742</v>
          </cell>
          <cell r="G11">
            <v>2.0400000000000001E-2</v>
          </cell>
          <cell r="H11">
            <v>2.9100000000000001E-2</v>
          </cell>
          <cell r="I11">
            <v>2.5</v>
          </cell>
          <cell r="J11">
            <v>2.35</v>
          </cell>
          <cell r="K11">
            <v>1.85</v>
          </cell>
          <cell r="L11">
            <v>0.61</v>
          </cell>
          <cell r="O11">
            <v>2.46</v>
          </cell>
        </row>
        <row r="12">
          <cell r="A12">
            <v>560024</v>
          </cell>
          <cell r="B12" t="str">
            <v>ОРЕНБУРГ ГАУЗ ДГКБ</v>
          </cell>
          <cell r="C12">
            <v>25</v>
          </cell>
          <cell r="D12">
            <v>1239</v>
          </cell>
          <cell r="E12">
            <v>2563</v>
          </cell>
          <cell r="F12">
            <v>49797</v>
          </cell>
          <cell r="G12">
            <v>9.7999999999999997E-3</v>
          </cell>
          <cell r="H12">
            <v>2.4899999999999999E-2</v>
          </cell>
          <cell r="I12">
            <v>2.5</v>
          </cell>
          <cell r="J12">
            <v>2.5</v>
          </cell>
          <cell r="K12">
            <v>0.12</v>
          </cell>
          <cell r="L12">
            <v>2.38</v>
          </cell>
          <cell r="O12">
            <v>2.5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2055</v>
          </cell>
          <cell r="D13">
            <v>456</v>
          </cell>
          <cell r="E13">
            <v>93817</v>
          </cell>
          <cell r="F13">
            <v>18922</v>
          </cell>
          <cell r="G13">
            <v>2.1899999999999999E-2</v>
          </cell>
          <cell r="H13">
            <v>2.41E-2</v>
          </cell>
          <cell r="I13">
            <v>2.5</v>
          </cell>
          <cell r="J13">
            <v>2.5</v>
          </cell>
          <cell r="K13">
            <v>2.0699999999999998</v>
          </cell>
          <cell r="L13">
            <v>0.43</v>
          </cell>
          <cell r="O13">
            <v>2.5</v>
          </cell>
        </row>
        <row r="14">
          <cell r="A14">
            <v>560032</v>
          </cell>
          <cell r="B14" t="str">
            <v>ОРСКАЯ ГАУЗ ГБ № 2</v>
          </cell>
          <cell r="C14">
            <v>424</v>
          </cell>
          <cell r="D14">
            <v>0</v>
          </cell>
          <cell r="E14">
            <v>20918</v>
          </cell>
          <cell r="F14">
            <v>1</v>
          </cell>
          <cell r="G14">
            <v>2.0299999999999999E-2</v>
          </cell>
          <cell r="H14">
            <v>0</v>
          </cell>
          <cell r="I14">
            <v>2.5</v>
          </cell>
          <cell r="J14">
            <v>0</v>
          </cell>
          <cell r="K14">
            <v>2.5</v>
          </cell>
          <cell r="L14">
            <v>0</v>
          </cell>
          <cell r="O14">
            <v>2.5</v>
          </cell>
        </row>
        <row r="15">
          <cell r="A15">
            <v>560033</v>
          </cell>
          <cell r="B15" t="str">
            <v>ОРСКАЯ ГАУЗ ГБ № 3</v>
          </cell>
          <cell r="C15">
            <v>789</v>
          </cell>
          <cell r="D15">
            <v>0</v>
          </cell>
          <cell r="E15">
            <v>40375</v>
          </cell>
          <cell r="F15">
            <v>0</v>
          </cell>
          <cell r="G15">
            <v>1.95E-2</v>
          </cell>
          <cell r="H15">
            <v>0</v>
          </cell>
          <cell r="I15">
            <v>2.5</v>
          </cell>
          <cell r="J15">
            <v>0</v>
          </cell>
          <cell r="K15">
            <v>2.5</v>
          </cell>
          <cell r="L15">
            <v>0</v>
          </cell>
          <cell r="O15">
            <v>2.5</v>
          </cell>
        </row>
        <row r="16">
          <cell r="A16">
            <v>560034</v>
          </cell>
          <cell r="B16" t="str">
            <v>ОРСКАЯ ГАУЗ ГБ № 4</v>
          </cell>
          <cell r="C16">
            <v>874</v>
          </cell>
          <cell r="D16">
            <v>0</v>
          </cell>
          <cell r="E16">
            <v>38139</v>
          </cell>
          <cell r="F16">
            <v>2</v>
          </cell>
          <cell r="G16">
            <v>2.29E-2</v>
          </cell>
          <cell r="H16">
            <v>0</v>
          </cell>
          <cell r="I16">
            <v>2.5</v>
          </cell>
          <cell r="J16">
            <v>0</v>
          </cell>
          <cell r="K16">
            <v>2.5</v>
          </cell>
          <cell r="L16">
            <v>0</v>
          </cell>
          <cell r="O16">
            <v>2.5</v>
          </cell>
        </row>
        <row r="17">
          <cell r="A17">
            <v>560035</v>
          </cell>
          <cell r="B17" t="str">
            <v>ОРСКАЯ ГАУЗ ГБ № 5</v>
          </cell>
          <cell r="C17">
            <v>11</v>
          </cell>
          <cell r="D17">
            <v>665</v>
          </cell>
          <cell r="E17">
            <v>1817</v>
          </cell>
          <cell r="F17">
            <v>30887</v>
          </cell>
          <cell r="G17">
            <v>6.1000000000000004E-3</v>
          </cell>
          <cell r="H17">
            <v>2.1499999999999998E-2</v>
          </cell>
          <cell r="I17">
            <v>2.5</v>
          </cell>
          <cell r="J17">
            <v>2.5</v>
          </cell>
          <cell r="K17">
            <v>0.15</v>
          </cell>
          <cell r="L17">
            <v>2.35</v>
          </cell>
          <cell r="O17">
            <v>2.5</v>
          </cell>
        </row>
        <row r="18">
          <cell r="A18">
            <v>560036</v>
          </cell>
          <cell r="B18" t="str">
            <v>ОРСКАЯ ГАУЗ ГБ № 1</v>
          </cell>
          <cell r="C18">
            <v>936</v>
          </cell>
          <cell r="D18">
            <v>244</v>
          </cell>
          <cell r="E18">
            <v>47649</v>
          </cell>
          <cell r="F18">
            <v>10767</v>
          </cell>
          <cell r="G18">
            <v>1.9599999999999999E-2</v>
          </cell>
          <cell r="H18">
            <v>2.2700000000000001E-2</v>
          </cell>
          <cell r="I18">
            <v>2.5</v>
          </cell>
          <cell r="J18">
            <v>2.5</v>
          </cell>
          <cell r="K18">
            <v>2.0499999999999998</v>
          </cell>
          <cell r="L18">
            <v>0.45</v>
          </cell>
          <cell r="O18">
            <v>2.5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15</v>
          </cell>
          <cell r="D19">
            <v>501</v>
          </cell>
          <cell r="E19">
            <v>1729</v>
          </cell>
          <cell r="F19">
            <v>19384</v>
          </cell>
          <cell r="G19">
            <v>8.6999999999999994E-3</v>
          </cell>
          <cell r="H19">
            <v>2.58E-2</v>
          </cell>
          <cell r="I19">
            <v>2.5</v>
          </cell>
          <cell r="J19">
            <v>2.5</v>
          </cell>
          <cell r="K19">
            <v>0.2</v>
          </cell>
          <cell r="L19">
            <v>2.2999999999999998</v>
          </cell>
          <cell r="O19">
            <v>2.5</v>
          </cell>
        </row>
        <row r="20">
          <cell r="A20">
            <v>560043</v>
          </cell>
          <cell r="B20" t="str">
            <v>МЕДНОГОРСКАЯ ГБ</v>
          </cell>
          <cell r="C20">
            <v>480</v>
          </cell>
          <cell r="D20">
            <v>236</v>
          </cell>
          <cell r="E20">
            <v>21192</v>
          </cell>
          <cell r="F20">
            <v>5128</v>
          </cell>
          <cell r="G20">
            <v>2.2700000000000001E-2</v>
          </cell>
          <cell r="H20">
            <v>4.5999999999999999E-2</v>
          </cell>
          <cell r="I20">
            <v>2.5</v>
          </cell>
          <cell r="J20">
            <v>1.56</v>
          </cell>
          <cell r="K20">
            <v>2.0299999999999998</v>
          </cell>
          <cell r="L20">
            <v>0.3</v>
          </cell>
          <cell r="O20">
            <v>2.33</v>
          </cell>
        </row>
        <row r="21">
          <cell r="A21">
            <v>560045</v>
          </cell>
          <cell r="B21" t="str">
            <v>БУГУРУСЛАНСКАЯ ГБ</v>
          </cell>
          <cell r="C21">
            <v>438</v>
          </cell>
          <cell r="D21">
            <v>128</v>
          </cell>
          <cell r="E21">
            <v>19864</v>
          </cell>
          <cell r="F21">
            <v>5883</v>
          </cell>
          <cell r="G21">
            <v>2.1999999999999999E-2</v>
          </cell>
          <cell r="H21">
            <v>2.18E-2</v>
          </cell>
          <cell r="I21">
            <v>2.5</v>
          </cell>
          <cell r="J21">
            <v>2.5</v>
          </cell>
          <cell r="K21">
            <v>1.92</v>
          </cell>
          <cell r="L21">
            <v>0.57999999999999996</v>
          </cell>
          <cell r="O21">
            <v>2.5</v>
          </cell>
        </row>
        <row r="22">
          <cell r="A22">
            <v>560047</v>
          </cell>
          <cell r="B22" t="str">
            <v>БУГУРУСЛАНСКАЯ РБ</v>
          </cell>
          <cell r="C22">
            <v>660</v>
          </cell>
          <cell r="D22">
            <v>188</v>
          </cell>
          <cell r="E22">
            <v>30201</v>
          </cell>
          <cell r="F22">
            <v>8274</v>
          </cell>
          <cell r="G22">
            <v>2.1899999999999999E-2</v>
          </cell>
          <cell r="H22">
            <v>2.2700000000000001E-2</v>
          </cell>
          <cell r="I22">
            <v>2.5</v>
          </cell>
          <cell r="J22">
            <v>2.5</v>
          </cell>
          <cell r="K22">
            <v>1.95</v>
          </cell>
          <cell r="L22">
            <v>0.55000000000000004</v>
          </cell>
          <cell r="O22">
            <v>2.5</v>
          </cell>
        </row>
        <row r="23">
          <cell r="A23">
            <v>560052</v>
          </cell>
          <cell r="B23" t="str">
            <v>АБДУЛИНСКАЯ ГБ</v>
          </cell>
          <cell r="C23">
            <v>455</v>
          </cell>
          <cell r="D23">
            <v>65</v>
          </cell>
          <cell r="E23">
            <v>18111</v>
          </cell>
          <cell r="F23">
            <v>5636</v>
          </cell>
          <cell r="G23">
            <v>2.5100000000000001E-2</v>
          </cell>
          <cell r="H23">
            <v>1.15E-2</v>
          </cell>
          <cell r="I23">
            <v>2.42</v>
          </cell>
          <cell r="J23">
            <v>2.5</v>
          </cell>
          <cell r="K23">
            <v>1.84</v>
          </cell>
          <cell r="L23">
            <v>0.6</v>
          </cell>
          <cell r="O23">
            <v>2.44</v>
          </cell>
        </row>
        <row r="24">
          <cell r="A24">
            <v>560053</v>
          </cell>
          <cell r="B24" t="str">
            <v>АДАМОВСКАЯ РБ</v>
          </cell>
          <cell r="C24">
            <v>382</v>
          </cell>
          <cell r="D24">
            <v>106</v>
          </cell>
          <cell r="E24">
            <v>16237</v>
          </cell>
          <cell r="F24">
            <v>4701</v>
          </cell>
          <cell r="G24">
            <v>2.35E-2</v>
          </cell>
          <cell r="H24">
            <v>2.2499999999999999E-2</v>
          </cell>
          <cell r="I24">
            <v>2.5</v>
          </cell>
          <cell r="J24">
            <v>2.5</v>
          </cell>
          <cell r="K24">
            <v>1.95</v>
          </cell>
          <cell r="L24">
            <v>0.55000000000000004</v>
          </cell>
          <cell r="O24">
            <v>2.5</v>
          </cell>
        </row>
        <row r="25">
          <cell r="A25">
            <v>560054</v>
          </cell>
          <cell r="B25" t="str">
            <v>АКБУЛАКСКАЯ РБ</v>
          </cell>
          <cell r="C25">
            <v>410</v>
          </cell>
          <cell r="D25">
            <v>106</v>
          </cell>
          <cell r="E25">
            <v>16287</v>
          </cell>
          <cell r="F25">
            <v>5318</v>
          </cell>
          <cell r="G25">
            <v>2.52E-2</v>
          </cell>
          <cell r="H25">
            <v>1.9900000000000001E-2</v>
          </cell>
          <cell r="I25">
            <v>2.38</v>
          </cell>
          <cell r="J25">
            <v>2.5</v>
          </cell>
          <cell r="K25">
            <v>1.79</v>
          </cell>
          <cell r="L25">
            <v>0.63</v>
          </cell>
          <cell r="O25">
            <v>2.42</v>
          </cell>
        </row>
        <row r="26">
          <cell r="A26">
            <v>560055</v>
          </cell>
          <cell r="B26" t="str">
            <v>АЛЕКСАНДРОВСКАЯ РБ</v>
          </cell>
          <cell r="C26">
            <v>325</v>
          </cell>
          <cell r="D26">
            <v>89</v>
          </cell>
          <cell r="E26">
            <v>11496</v>
          </cell>
          <cell r="F26">
            <v>2801</v>
          </cell>
          <cell r="G26">
            <v>2.8299999999999999E-2</v>
          </cell>
          <cell r="H26">
            <v>3.1800000000000002E-2</v>
          </cell>
          <cell r="I26">
            <v>1.27</v>
          </cell>
          <cell r="J26">
            <v>2.23</v>
          </cell>
          <cell r="K26">
            <v>1.02</v>
          </cell>
          <cell r="L26">
            <v>0.45</v>
          </cell>
          <cell r="O26">
            <v>1.47</v>
          </cell>
        </row>
        <row r="27">
          <cell r="A27">
            <v>560056</v>
          </cell>
          <cell r="B27" t="str">
            <v>АСЕКЕЕВСКАЯ РБ</v>
          </cell>
          <cell r="C27">
            <v>401</v>
          </cell>
          <cell r="D27">
            <v>92</v>
          </cell>
          <cell r="E27">
            <v>15666</v>
          </cell>
          <cell r="F27">
            <v>3497</v>
          </cell>
          <cell r="G27">
            <v>2.5600000000000001E-2</v>
          </cell>
          <cell r="H27">
            <v>2.63E-2</v>
          </cell>
          <cell r="I27">
            <v>2.2400000000000002</v>
          </cell>
          <cell r="J27">
            <v>2.5</v>
          </cell>
          <cell r="K27">
            <v>1.84</v>
          </cell>
          <cell r="L27">
            <v>0.45</v>
          </cell>
          <cell r="O27">
            <v>2.29</v>
          </cell>
        </row>
        <row r="28">
          <cell r="A28">
            <v>560057</v>
          </cell>
          <cell r="B28" t="str">
            <v>БЕЛЯЕВСКАЯ РБ</v>
          </cell>
          <cell r="C28">
            <v>384</v>
          </cell>
          <cell r="D28">
            <v>143</v>
          </cell>
          <cell r="E28">
            <v>12626</v>
          </cell>
          <cell r="F28">
            <v>3365</v>
          </cell>
          <cell r="G28">
            <v>3.04E-2</v>
          </cell>
          <cell r="H28">
            <v>4.2500000000000003E-2</v>
          </cell>
          <cell r="I28">
            <v>0.53</v>
          </cell>
          <cell r="J28">
            <v>1.73</v>
          </cell>
          <cell r="K28">
            <v>0.42</v>
          </cell>
          <cell r="L28">
            <v>0.36</v>
          </cell>
          <cell r="O28">
            <v>0.78</v>
          </cell>
        </row>
        <row r="29">
          <cell r="A29">
            <v>560058</v>
          </cell>
          <cell r="B29" t="str">
            <v>ГАЙСКАЯ ГБ</v>
          </cell>
          <cell r="C29">
            <v>821</v>
          </cell>
          <cell r="D29">
            <v>209</v>
          </cell>
          <cell r="E29">
            <v>35088</v>
          </cell>
          <cell r="F29">
            <v>9883</v>
          </cell>
          <cell r="G29">
            <v>2.3400000000000001E-2</v>
          </cell>
          <cell r="H29">
            <v>2.1100000000000001E-2</v>
          </cell>
          <cell r="I29">
            <v>2.5</v>
          </cell>
          <cell r="J29">
            <v>2.5</v>
          </cell>
          <cell r="K29">
            <v>1.95</v>
          </cell>
          <cell r="L29">
            <v>0.55000000000000004</v>
          </cell>
          <cell r="O29">
            <v>2.5</v>
          </cell>
        </row>
        <row r="30">
          <cell r="A30">
            <v>560059</v>
          </cell>
          <cell r="B30" t="str">
            <v>ГРАЧЕВСКАЯ РБ</v>
          </cell>
          <cell r="C30">
            <v>301</v>
          </cell>
          <cell r="D30">
            <v>41</v>
          </cell>
          <cell r="E30">
            <v>10990</v>
          </cell>
          <cell r="F30">
            <v>2739</v>
          </cell>
          <cell r="G30">
            <v>2.7400000000000001E-2</v>
          </cell>
          <cell r="H30">
            <v>1.4999999999999999E-2</v>
          </cell>
          <cell r="I30">
            <v>1.59</v>
          </cell>
          <cell r="J30">
            <v>2.5</v>
          </cell>
          <cell r="K30">
            <v>1.27</v>
          </cell>
          <cell r="L30">
            <v>0.5</v>
          </cell>
          <cell r="O30">
            <v>1.77</v>
          </cell>
        </row>
        <row r="31">
          <cell r="A31">
            <v>560060</v>
          </cell>
          <cell r="B31" t="str">
            <v>ДОМБАРОВСКАЯ РБ</v>
          </cell>
          <cell r="C31">
            <v>323</v>
          </cell>
          <cell r="D31">
            <v>121</v>
          </cell>
          <cell r="E31">
            <v>12402</v>
          </cell>
          <cell r="F31">
            <v>3725</v>
          </cell>
          <cell r="G31">
            <v>2.5999999999999999E-2</v>
          </cell>
          <cell r="H31">
            <v>3.2500000000000001E-2</v>
          </cell>
          <cell r="I31">
            <v>2.1</v>
          </cell>
          <cell r="J31">
            <v>2.2000000000000002</v>
          </cell>
          <cell r="K31">
            <v>1.62</v>
          </cell>
          <cell r="L31">
            <v>0.51</v>
          </cell>
          <cell r="O31">
            <v>2.13</v>
          </cell>
        </row>
        <row r="32">
          <cell r="A32">
            <v>560061</v>
          </cell>
          <cell r="B32" t="str">
            <v>ИЛЕКСКАЯ РБ</v>
          </cell>
          <cell r="C32">
            <v>434</v>
          </cell>
          <cell r="D32">
            <v>135</v>
          </cell>
          <cell r="E32">
            <v>18243</v>
          </cell>
          <cell r="F32">
            <v>5371</v>
          </cell>
          <cell r="G32">
            <v>2.3800000000000002E-2</v>
          </cell>
          <cell r="H32">
            <v>2.5100000000000001E-2</v>
          </cell>
          <cell r="I32">
            <v>2.5</v>
          </cell>
          <cell r="J32">
            <v>2.5</v>
          </cell>
          <cell r="K32">
            <v>1.92</v>
          </cell>
          <cell r="L32">
            <v>0.57999999999999996</v>
          </cell>
          <cell r="O32">
            <v>2.5</v>
          </cell>
        </row>
        <row r="33">
          <cell r="A33">
            <v>560062</v>
          </cell>
          <cell r="B33" t="str">
            <v>КВАРКЕНСКАЯ РБ</v>
          </cell>
          <cell r="C33">
            <v>262</v>
          </cell>
          <cell r="D33">
            <v>65</v>
          </cell>
          <cell r="E33">
            <v>13455</v>
          </cell>
          <cell r="F33">
            <v>3322</v>
          </cell>
          <cell r="G33">
            <v>1.95E-2</v>
          </cell>
          <cell r="H33">
            <v>1.9599999999999999E-2</v>
          </cell>
          <cell r="I33">
            <v>2.5</v>
          </cell>
          <cell r="J33">
            <v>2.5</v>
          </cell>
          <cell r="K33">
            <v>2</v>
          </cell>
          <cell r="L33">
            <v>0.5</v>
          </cell>
          <cell r="O33">
            <v>2.5</v>
          </cell>
        </row>
        <row r="34">
          <cell r="A34">
            <v>560063</v>
          </cell>
          <cell r="B34" t="str">
            <v>КРАСНОГВАРДЕЙСКАЯ РБ</v>
          </cell>
          <cell r="C34">
            <v>339</v>
          </cell>
          <cell r="D34">
            <v>96</v>
          </cell>
          <cell r="E34">
            <v>14262</v>
          </cell>
          <cell r="F34">
            <v>4257</v>
          </cell>
          <cell r="G34">
            <v>2.3800000000000002E-2</v>
          </cell>
          <cell r="H34">
            <v>2.2599999999999999E-2</v>
          </cell>
          <cell r="I34">
            <v>2.5</v>
          </cell>
          <cell r="J34">
            <v>2.5</v>
          </cell>
          <cell r="K34">
            <v>1.92</v>
          </cell>
          <cell r="L34">
            <v>0.57999999999999996</v>
          </cell>
          <cell r="O34">
            <v>2.5</v>
          </cell>
        </row>
        <row r="35">
          <cell r="A35">
            <v>560064</v>
          </cell>
          <cell r="B35" t="str">
            <v>КУВАНДЫКСКАЯ ГБ</v>
          </cell>
          <cell r="C35">
            <v>651</v>
          </cell>
          <cell r="D35">
            <v>200</v>
          </cell>
          <cell r="E35">
            <v>31378</v>
          </cell>
          <cell r="F35">
            <v>9240</v>
          </cell>
          <cell r="G35">
            <v>2.07E-2</v>
          </cell>
          <cell r="H35">
            <v>2.1600000000000001E-2</v>
          </cell>
          <cell r="I35">
            <v>2.5</v>
          </cell>
          <cell r="J35">
            <v>2.5</v>
          </cell>
          <cell r="K35">
            <v>1.92</v>
          </cell>
          <cell r="L35">
            <v>0.57999999999999996</v>
          </cell>
          <cell r="O35">
            <v>2.5</v>
          </cell>
        </row>
        <row r="36">
          <cell r="A36">
            <v>560065</v>
          </cell>
          <cell r="B36" t="str">
            <v>КУРМАНАЕВСКАЯ РБ</v>
          </cell>
          <cell r="C36">
            <v>327</v>
          </cell>
          <cell r="D36">
            <v>94</v>
          </cell>
          <cell r="E36">
            <v>13313</v>
          </cell>
          <cell r="F36">
            <v>3170</v>
          </cell>
          <cell r="G36">
            <v>2.46E-2</v>
          </cell>
          <cell r="H36">
            <v>2.9700000000000001E-2</v>
          </cell>
          <cell r="I36">
            <v>2.5</v>
          </cell>
          <cell r="J36">
            <v>2.33</v>
          </cell>
          <cell r="K36">
            <v>2.0299999999999998</v>
          </cell>
          <cell r="L36">
            <v>0.44</v>
          </cell>
          <cell r="O36">
            <v>2.4700000000000002</v>
          </cell>
        </row>
        <row r="37">
          <cell r="A37">
            <v>560066</v>
          </cell>
          <cell r="B37" t="str">
            <v>МАТВЕЕВСКАЯ РБ</v>
          </cell>
          <cell r="C37">
            <v>238</v>
          </cell>
          <cell r="D37">
            <v>91</v>
          </cell>
          <cell r="E37">
            <v>9116</v>
          </cell>
          <cell r="F37">
            <v>2340</v>
          </cell>
          <cell r="G37">
            <v>2.6100000000000002E-2</v>
          </cell>
          <cell r="H37">
            <v>3.8899999999999997E-2</v>
          </cell>
          <cell r="I37">
            <v>2.06</v>
          </cell>
          <cell r="J37">
            <v>1.9</v>
          </cell>
          <cell r="K37">
            <v>1.65</v>
          </cell>
          <cell r="L37">
            <v>0.38</v>
          </cell>
          <cell r="O37">
            <v>2.0299999999999998</v>
          </cell>
        </row>
        <row r="38">
          <cell r="A38">
            <v>560067</v>
          </cell>
          <cell r="B38" t="str">
            <v>НОВООРСКАЯ РБ</v>
          </cell>
          <cell r="C38">
            <v>570</v>
          </cell>
          <cell r="D38">
            <v>172</v>
          </cell>
          <cell r="E38">
            <v>22077</v>
          </cell>
          <cell r="F38">
            <v>6959</v>
          </cell>
          <cell r="G38">
            <v>2.58E-2</v>
          </cell>
          <cell r="H38">
            <v>2.47E-2</v>
          </cell>
          <cell r="I38">
            <v>2.17</v>
          </cell>
          <cell r="J38">
            <v>2.5</v>
          </cell>
          <cell r="K38">
            <v>1.65</v>
          </cell>
          <cell r="L38">
            <v>0.6</v>
          </cell>
          <cell r="O38">
            <v>2.25</v>
          </cell>
        </row>
        <row r="39">
          <cell r="A39">
            <v>560068</v>
          </cell>
          <cell r="B39" t="str">
            <v>НОВОСЕРГИЕВСКАЯ РБ</v>
          </cell>
          <cell r="C39">
            <v>689</v>
          </cell>
          <cell r="D39">
            <v>194</v>
          </cell>
          <cell r="E39">
            <v>25525</v>
          </cell>
          <cell r="F39">
            <v>7379</v>
          </cell>
          <cell r="G39">
            <v>2.7E-2</v>
          </cell>
          <cell r="H39">
            <v>2.63E-2</v>
          </cell>
          <cell r="I39">
            <v>1.73</v>
          </cell>
          <cell r="J39">
            <v>2.5</v>
          </cell>
          <cell r="K39">
            <v>1.35</v>
          </cell>
          <cell r="L39">
            <v>0.55000000000000004</v>
          </cell>
          <cell r="O39">
            <v>1.9</v>
          </cell>
        </row>
        <row r="40">
          <cell r="A40">
            <v>560069</v>
          </cell>
          <cell r="B40" t="str">
            <v>ОКТЯБРЬСКАЯ РБ</v>
          </cell>
          <cell r="C40">
            <v>458</v>
          </cell>
          <cell r="D40">
            <v>116</v>
          </cell>
          <cell r="E40">
            <v>15737</v>
          </cell>
          <cell r="F40">
            <v>4339</v>
          </cell>
          <cell r="G40">
            <v>2.9100000000000001E-2</v>
          </cell>
          <cell r="H40">
            <v>2.6700000000000002E-2</v>
          </cell>
          <cell r="I40">
            <v>0.99</v>
          </cell>
          <cell r="J40">
            <v>2.46</v>
          </cell>
          <cell r="K40">
            <v>0.77</v>
          </cell>
          <cell r="L40">
            <v>0.54</v>
          </cell>
          <cell r="O40">
            <v>1.31</v>
          </cell>
        </row>
        <row r="41">
          <cell r="A41">
            <v>560070</v>
          </cell>
          <cell r="B41" t="str">
            <v>ОРЕНБУРГСКАЯ РБ</v>
          </cell>
          <cell r="C41">
            <v>1367</v>
          </cell>
          <cell r="D41">
            <v>539</v>
          </cell>
          <cell r="E41">
            <v>56667</v>
          </cell>
          <cell r="F41">
            <v>18259</v>
          </cell>
          <cell r="G41">
            <v>2.41E-2</v>
          </cell>
          <cell r="H41">
            <v>2.9499999999999998E-2</v>
          </cell>
          <cell r="I41">
            <v>2.5</v>
          </cell>
          <cell r="J41">
            <v>2.34</v>
          </cell>
          <cell r="K41">
            <v>1.9</v>
          </cell>
          <cell r="L41">
            <v>0.56000000000000005</v>
          </cell>
          <cell r="O41">
            <v>2.46</v>
          </cell>
        </row>
        <row r="42">
          <cell r="A42">
            <v>560071</v>
          </cell>
          <cell r="B42" t="str">
            <v>ПЕРВОМАЙСКАЯ РБ</v>
          </cell>
          <cell r="C42">
            <v>529</v>
          </cell>
          <cell r="D42">
            <v>143</v>
          </cell>
          <cell r="E42">
            <v>18156</v>
          </cell>
          <cell r="F42">
            <v>5973</v>
          </cell>
          <cell r="G42">
            <v>2.9100000000000001E-2</v>
          </cell>
          <cell r="H42">
            <v>2.3900000000000001E-2</v>
          </cell>
          <cell r="I42">
            <v>0.99</v>
          </cell>
          <cell r="J42">
            <v>2.5</v>
          </cell>
          <cell r="K42">
            <v>0.74</v>
          </cell>
          <cell r="L42">
            <v>0.63</v>
          </cell>
          <cell r="O42">
            <v>1.37</v>
          </cell>
        </row>
        <row r="43">
          <cell r="A43">
            <v>560072</v>
          </cell>
          <cell r="B43" t="str">
            <v>ПЕРЕВОЛОЦКАЯ РБ</v>
          </cell>
          <cell r="C43">
            <v>536</v>
          </cell>
          <cell r="D43">
            <v>137</v>
          </cell>
          <cell r="E43">
            <v>19830</v>
          </cell>
          <cell r="F43">
            <v>5389</v>
          </cell>
          <cell r="G43">
            <v>2.7E-2</v>
          </cell>
          <cell r="H43">
            <v>2.5399999999999999E-2</v>
          </cell>
          <cell r="I43">
            <v>1.73</v>
          </cell>
          <cell r="J43">
            <v>2.5</v>
          </cell>
          <cell r="K43">
            <v>1.37</v>
          </cell>
          <cell r="L43">
            <v>0.53</v>
          </cell>
          <cell r="O43">
            <v>1.9</v>
          </cell>
        </row>
        <row r="44">
          <cell r="A44">
            <v>560073</v>
          </cell>
          <cell r="B44" t="str">
            <v>ПОНОМАРЕВСКАЯ РБ</v>
          </cell>
          <cell r="C44">
            <v>355</v>
          </cell>
          <cell r="D44">
            <v>52</v>
          </cell>
          <cell r="E44">
            <v>11129</v>
          </cell>
          <cell r="F44">
            <v>2275</v>
          </cell>
          <cell r="G44">
            <v>3.1899999999999998E-2</v>
          </cell>
          <cell r="H44">
            <v>2.29E-2</v>
          </cell>
          <cell r="I44">
            <v>0</v>
          </cell>
          <cell r="J44">
            <v>2.5</v>
          </cell>
          <cell r="K44">
            <v>0</v>
          </cell>
          <cell r="L44">
            <v>0.43</v>
          </cell>
          <cell r="O44">
            <v>0.43</v>
          </cell>
        </row>
        <row r="45">
          <cell r="A45">
            <v>560074</v>
          </cell>
          <cell r="B45" t="str">
            <v>САКМАРСКАЯ  РБ</v>
          </cell>
          <cell r="C45">
            <v>484</v>
          </cell>
          <cell r="D45">
            <v>139</v>
          </cell>
          <cell r="E45">
            <v>17465</v>
          </cell>
          <cell r="F45">
            <v>5526</v>
          </cell>
          <cell r="G45">
            <v>2.7699999999999999E-2</v>
          </cell>
          <cell r="H45">
            <v>2.52E-2</v>
          </cell>
          <cell r="I45">
            <v>1.48</v>
          </cell>
          <cell r="J45">
            <v>2.5</v>
          </cell>
          <cell r="K45">
            <v>1.1200000000000001</v>
          </cell>
          <cell r="L45">
            <v>0.6</v>
          </cell>
          <cell r="O45">
            <v>1.72</v>
          </cell>
        </row>
        <row r="46">
          <cell r="A46">
            <v>560075</v>
          </cell>
          <cell r="B46" t="str">
            <v>САРАКТАШСКАЯ РБ</v>
          </cell>
          <cell r="C46">
            <v>780</v>
          </cell>
          <cell r="D46">
            <v>200</v>
          </cell>
          <cell r="E46">
            <v>29942</v>
          </cell>
          <cell r="F46">
            <v>9035</v>
          </cell>
          <cell r="G46">
            <v>2.6100000000000002E-2</v>
          </cell>
          <cell r="H46">
            <v>2.2100000000000002E-2</v>
          </cell>
          <cell r="I46">
            <v>2.06</v>
          </cell>
          <cell r="J46">
            <v>2.5</v>
          </cell>
          <cell r="K46">
            <v>1.59</v>
          </cell>
          <cell r="L46">
            <v>0.57999999999999996</v>
          </cell>
          <cell r="O46">
            <v>2.17</v>
          </cell>
        </row>
        <row r="47">
          <cell r="A47">
            <v>560076</v>
          </cell>
          <cell r="B47" t="str">
            <v>СВЕТЛИНСКАЯ РБ</v>
          </cell>
          <cell r="C47">
            <v>244</v>
          </cell>
          <cell r="D47">
            <v>62</v>
          </cell>
          <cell r="E47">
            <v>9193</v>
          </cell>
          <cell r="F47">
            <v>2526</v>
          </cell>
          <cell r="G47">
            <v>2.6499999999999999E-2</v>
          </cell>
          <cell r="H47">
            <v>2.4500000000000001E-2</v>
          </cell>
          <cell r="I47">
            <v>1.91</v>
          </cell>
          <cell r="J47">
            <v>2.5</v>
          </cell>
          <cell r="K47">
            <v>1.49</v>
          </cell>
          <cell r="L47">
            <v>0.55000000000000004</v>
          </cell>
          <cell r="O47">
            <v>2.04</v>
          </cell>
        </row>
        <row r="48">
          <cell r="A48">
            <v>560077</v>
          </cell>
          <cell r="B48" t="str">
            <v>СЕВЕРНАЯ РБ</v>
          </cell>
          <cell r="C48">
            <v>225</v>
          </cell>
          <cell r="D48">
            <v>66</v>
          </cell>
          <cell r="E48">
            <v>10950</v>
          </cell>
          <cell r="F48">
            <v>2242</v>
          </cell>
          <cell r="G48">
            <v>2.0500000000000001E-2</v>
          </cell>
          <cell r="H48">
            <v>2.9399999999999999E-2</v>
          </cell>
          <cell r="I48">
            <v>2.5</v>
          </cell>
          <cell r="J48">
            <v>2.34</v>
          </cell>
          <cell r="K48">
            <v>2.08</v>
          </cell>
          <cell r="L48">
            <v>0.4</v>
          </cell>
          <cell r="O48">
            <v>2.48</v>
          </cell>
        </row>
        <row r="49">
          <cell r="A49">
            <v>560078</v>
          </cell>
          <cell r="B49" t="str">
            <v>СОЛЬ-ИЛЕЦКАЯ ГБ</v>
          </cell>
          <cell r="C49">
            <v>847</v>
          </cell>
          <cell r="D49">
            <v>311</v>
          </cell>
          <cell r="E49">
            <v>34121</v>
          </cell>
          <cell r="F49">
            <v>11239</v>
          </cell>
          <cell r="G49">
            <v>2.4799999999999999E-2</v>
          </cell>
          <cell r="H49">
            <v>2.7699999999999999E-2</v>
          </cell>
          <cell r="I49">
            <v>2.5</v>
          </cell>
          <cell r="J49">
            <v>2.41</v>
          </cell>
          <cell r="K49">
            <v>1.88</v>
          </cell>
          <cell r="L49">
            <v>0.6</v>
          </cell>
          <cell r="O49">
            <v>2.48</v>
          </cell>
        </row>
        <row r="50">
          <cell r="A50">
            <v>560079</v>
          </cell>
          <cell r="B50" t="str">
            <v>СОРОЧИНСКАЯ РБ</v>
          </cell>
          <cell r="C50">
            <v>840</v>
          </cell>
          <cell r="D50">
            <v>334</v>
          </cell>
          <cell r="E50">
            <v>33541</v>
          </cell>
          <cell r="F50">
            <v>9753</v>
          </cell>
          <cell r="G50">
            <v>2.5000000000000001E-2</v>
          </cell>
          <cell r="H50">
            <v>3.4200000000000001E-2</v>
          </cell>
          <cell r="I50">
            <v>2.46</v>
          </cell>
          <cell r="J50">
            <v>2.12</v>
          </cell>
          <cell r="K50">
            <v>1.89</v>
          </cell>
          <cell r="L50">
            <v>0.49</v>
          </cell>
          <cell r="O50">
            <v>2.38</v>
          </cell>
        </row>
        <row r="51">
          <cell r="A51">
            <v>560080</v>
          </cell>
          <cell r="B51" t="str">
            <v>ТАШЛИНСКАЯ РБ</v>
          </cell>
          <cell r="C51">
            <v>436</v>
          </cell>
          <cell r="D51">
            <v>148</v>
          </cell>
          <cell r="E51">
            <v>17570</v>
          </cell>
          <cell r="F51">
            <v>5203</v>
          </cell>
          <cell r="G51">
            <v>2.4799999999999999E-2</v>
          </cell>
          <cell r="H51">
            <v>2.8400000000000002E-2</v>
          </cell>
          <cell r="I51">
            <v>2.5</v>
          </cell>
          <cell r="J51">
            <v>2.38</v>
          </cell>
          <cell r="K51">
            <v>1.93</v>
          </cell>
          <cell r="L51">
            <v>0.55000000000000004</v>
          </cell>
          <cell r="O51">
            <v>2.48</v>
          </cell>
        </row>
        <row r="52">
          <cell r="A52">
            <v>560081</v>
          </cell>
          <cell r="B52" t="str">
            <v>ТОЦКАЯ РБ</v>
          </cell>
          <cell r="C52">
            <v>483</v>
          </cell>
          <cell r="D52">
            <v>158</v>
          </cell>
          <cell r="E52">
            <v>20118</v>
          </cell>
          <cell r="F52">
            <v>6594</v>
          </cell>
          <cell r="G52">
            <v>2.4E-2</v>
          </cell>
          <cell r="H52">
            <v>2.4E-2</v>
          </cell>
          <cell r="I52">
            <v>2.5</v>
          </cell>
          <cell r="J52">
            <v>2.5</v>
          </cell>
          <cell r="K52">
            <v>1.87</v>
          </cell>
          <cell r="L52">
            <v>0.63</v>
          </cell>
          <cell r="O52">
            <v>2.5</v>
          </cell>
        </row>
        <row r="53">
          <cell r="A53">
            <v>560082</v>
          </cell>
          <cell r="B53" t="str">
            <v>ТЮЛЬГАНСКАЯ РБ</v>
          </cell>
          <cell r="C53">
            <v>382</v>
          </cell>
          <cell r="D53">
            <v>138</v>
          </cell>
          <cell r="E53">
            <v>15697</v>
          </cell>
          <cell r="F53">
            <v>3914</v>
          </cell>
          <cell r="G53">
            <v>2.4299999999999999E-2</v>
          </cell>
          <cell r="H53">
            <v>3.5299999999999998E-2</v>
          </cell>
          <cell r="I53">
            <v>2.5</v>
          </cell>
          <cell r="J53">
            <v>2.0699999999999998</v>
          </cell>
          <cell r="K53">
            <v>2</v>
          </cell>
          <cell r="L53">
            <v>0.41</v>
          </cell>
          <cell r="O53">
            <v>2.41</v>
          </cell>
        </row>
        <row r="54">
          <cell r="A54">
            <v>560083</v>
          </cell>
          <cell r="B54" t="str">
            <v>ШАРЛЫКСКАЯ РБ</v>
          </cell>
          <cell r="C54">
            <v>376</v>
          </cell>
          <cell r="D54">
            <v>107</v>
          </cell>
          <cell r="E54">
            <v>14249</v>
          </cell>
          <cell r="F54">
            <v>3335</v>
          </cell>
          <cell r="G54">
            <v>2.64E-2</v>
          </cell>
          <cell r="H54">
            <v>3.2099999999999997E-2</v>
          </cell>
          <cell r="I54">
            <v>1.95</v>
          </cell>
          <cell r="J54">
            <v>2.2200000000000002</v>
          </cell>
          <cell r="K54">
            <v>1.58</v>
          </cell>
          <cell r="L54">
            <v>0.42</v>
          </cell>
          <cell r="O54">
            <v>2</v>
          </cell>
        </row>
        <row r="55">
          <cell r="A55">
            <v>560084</v>
          </cell>
          <cell r="B55" t="str">
            <v>ЯСНЕНСКАЯ ГБ</v>
          </cell>
          <cell r="C55">
            <v>324</v>
          </cell>
          <cell r="D55">
            <v>191</v>
          </cell>
          <cell r="E55">
            <v>21370</v>
          </cell>
          <cell r="F55">
            <v>7508</v>
          </cell>
          <cell r="G55">
            <v>1.52E-2</v>
          </cell>
          <cell r="H55">
            <v>2.5399999999999999E-2</v>
          </cell>
          <cell r="I55">
            <v>2.5</v>
          </cell>
          <cell r="J55">
            <v>2.5</v>
          </cell>
          <cell r="K55">
            <v>1.85</v>
          </cell>
          <cell r="L55">
            <v>0.65</v>
          </cell>
          <cell r="O55">
            <v>2.5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95</v>
          </cell>
          <cell r="D56">
            <v>2</v>
          </cell>
          <cell r="E56">
            <v>9777</v>
          </cell>
          <cell r="F56">
            <v>581</v>
          </cell>
          <cell r="G56">
            <v>9.7000000000000003E-3</v>
          </cell>
          <cell r="H56">
            <v>3.3999999999999998E-3</v>
          </cell>
          <cell r="I56">
            <v>2.5</v>
          </cell>
          <cell r="J56">
            <v>2.5</v>
          </cell>
          <cell r="K56">
            <v>2.35</v>
          </cell>
          <cell r="L56">
            <v>0.15</v>
          </cell>
          <cell r="O56">
            <v>2.5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534</v>
          </cell>
          <cell r="D57">
            <v>12</v>
          </cell>
          <cell r="E57">
            <v>18271</v>
          </cell>
          <cell r="F57">
            <v>757</v>
          </cell>
          <cell r="G57">
            <v>2.92E-2</v>
          </cell>
          <cell r="H57">
            <v>1.5900000000000001E-2</v>
          </cell>
          <cell r="I57">
            <v>0.95</v>
          </cell>
          <cell r="J57">
            <v>2.5</v>
          </cell>
          <cell r="K57">
            <v>0.91</v>
          </cell>
          <cell r="L57">
            <v>0.1</v>
          </cell>
          <cell r="O57">
            <v>1.01</v>
          </cell>
        </row>
        <row r="58">
          <cell r="A58">
            <v>560087</v>
          </cell>
          <cell r="B58" t="str">
            <v>ОРСКАЯ УБ НА СТ. ОРСК</v>
          </cell>
          <cell r="C58">
            <v>375</v>
          </cell>
          <cell r="D58">
            <v>0</v>
          </cell>
          <cell r="E58">
            <v>23547</v>
          </cell>
          <cell r="F58">
            <v>0</v>
          </cell>
          <cell r="G58">
            <v>1.5900000000000001E-2</v>
          </cell>
          <cell r="H58">
            <v>0</v>
          </cell>
          <cell r="I58">
            <v>2.5</v>
          </cell>
          <cell r="J58">
            <v>0</v>
          </cell>
          <cell r="K58">
            <v>2.5</v>
          </cell>
          <cell r="L58">
            <v>0</v>
          </cell>
          <cell r="O58">
            <v>2.5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72</v>
          </cell>
          <cell r="D59">
            <v>0</v>
          </cell>
          <cell r="E59">
            <v>5521</v>
          </cell>
          <cell r="F59">
            <v>0</v>
          </cell>
          <cell r="G59">
            <v>1.2999999999999999E-2</v>
          </cell>
          <cell r="H59">
            <v>0</v>
          </cell>
          <cell r="I59">
            <v>2.5</v>
          </cell>
          <cell r="J59">
            <v>0</v>
          </cell>
          <cell r="K59">
            <v>2.5</v>
          </cell>
          <cell r="L59">
            <v>0</v>
          </cell>
          <cell r="O59">
            <v>2.5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85</v>
          </cell>
          <cell r="D60">
            <v>0</v>
          </cell>
          <cell r="E60">
            <v>3674</v>
          </cell>
          <cell r="F60">
            <v>0</v>
          </cell>
          <cell r="G60">
            <v>2.3099999999999999E-2</v>
          </cell>
          <cell r="H60">
            <v>0</v>
          </cell>
          <cell r="I60">
            <v>2.5</v>
          </cell>
          <cell r="J60">
            <v>0</v>
          </cell>
          <cell r="K60">
            <v>2.5</v>
          </cell>
          <cell r="L60">
            <v>0</v>
          </cell>
          <cell r="O60">
            <v>2.5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7</v>
          </cell>
          <cell r="D61">
            <v>3</v>
          </cell>
          <cell r="E61">
            <v>517</v>
          </cell>
          <cell r="F61">
            <v>38</v>
          </cell>
          <cell r="G61">
            <v>1.35E-2</v>
          </cell>
          <cell r="H61">
            <v>7.8899999999999998E-2</v>
          </cell>
          <cell r="I61">
            <v>2.5</v>
          </cell>
          <cell r="J61">
            <v>0</v>
          </cell>
          <cell r="K61">
            <v>2.33</v>
          </cell>
          <cell r="L61">
            <v>0</v>
          </cell>
          <cell r="O61">
            <v>2.33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42</v>
          </cell>
          <cell r="D62">
            <v>0</v>
          </cell>
          <cell r="E62">
            <v>6019</v>
          </cell>
          <cell r="F62">
            <v>0</v>
          </cell>
          <cell r="G62">
            <v>7.0000000000000001E-3</v>
          </cell>
          <cell r="H62">
            <v>0</v>
          </cell>
          <cell r="I62">
            <v>2.5</v>
          </cell>
          <cell r="J62">
            <v>0</v>
          </cell>
          <cell r="K62">
            <v>2.5</v>
          </cell>
          <cell r="L62">
            <v>0</v>
          </cell>
          <cell r="O62">
            <v>2.5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52</v>
          </cell>
          <cell r="D63">
            <v>0</v>
          </cell>
          <cell r="E63">
            <v>2414</v>
          </cell>
          <cell r="F63">
            <v>160</v>
          </cell>
          <cell r="G63">
            <v>2.1499999999999998E-2</v>
          </cell>
          <cell r="H63">
            <v>0</v>
          </cell>
          <cell r="I63">
            <v>2.5</v>
          </cell>
          <cell r="J63">
            <v>0</v>
          </cell>
          <cell r="K63">
            <v>2.35</v>
          </cell>
          <cell r="L63">
            <v>0</v>
          </cell>
          <cell r="O63">
            <v>2.35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1678</v>
          </cell>
          <cell r="D64">
            <v>1</v>
          </cell>
          <cell r="E64">
            <v>74693</v>
          </cell>
          <cell r="F64">
            <v>96</v>
          </cell>
          <cell r="G64">
            <v>2.2499999999999999E-2</v>
          </cell>
          <cell r="H64">
            <v>1.04E-2</v>
          </cell>
          <cell r="I64">
            <v>2.5</v>
          </cell>
          <cell r="J64">
            <v>2.5</v>
          </cell>
          <cell r="K64">
            <v>2.5</v>
          </cell>
          <cell r="L64">
            <v>0</v>
          </cell>
          <cell r="O64">
            <v>2.5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82996</v>
          </cell>
          <cell r="F65">
            <v>26291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8">
        <row r="6">
          <cell r="A6">
            <v>560002</v>
          </cell>
          <cell r="B6" t="str">
            <v>ОРЕНБУРГ ОБЛАСТНАЯ КБ  № 2</v>
          </cell>
          <cell r="C6">
            <v>254</v>
          </cell>
          <cell r="D6">
            <v>0</v>
          </cell>
          <cell r="E6">
            <v>530</v>
          </cell>
          <cell r="F6">
            <v>0</v>
          </cell>
          <cell r="G6">
            <v>0.47920000000000001</v>
          </cell>
          <cell r="H6">
            <v>0</v>
          </cell>
          <cell r="I6">
            <v>0.77</v>
          </cell>
          <cell r="J6">
            <v>0</v>
          </cell>
          <cell r="K6">
            <v>0.77</v>
          </cell>
          <cell r="L6">
            <v>0</v>
          </cell>
          <cell r="O6">
            <v>0.77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29</v>
          </cell>
          <cell r="D7">
            <v>1</v>
          </cell>
          <cell r="E7">
            <v>63</v>
          </cell>
          <cell r="F7">
            <v>1</v>
          </cell>
          <cell r="G7">
            <v>0.46029999999999999</v>
          </cell>
          <cell r="H7">
            <v>1</v>
          </cell>
          <cell r="I7">
            <v>0.88</v>
          </cell>
          <cell r="J7">
            <v>0</v>
          </cell>
          <cell r="K7">
            <v>0.86</v>
          </cell>
          <cell r="L7">
            <v>0</v>
          </cell>
          <cell r="O7">
            <v>0.86</v>
          </cell>
        </row>
        <row r="8">
          <cell r="A8">
            <v>560017</v>
          </cell>
          <cell r="B8" t="str">
            <v>ОРЕНБУРГ ГБУЗ ГКБ №1</v>
          </cell>
          <cell r="C8">
            <v>984</v>
          </cell>
          <cell r="D8">
            <v>0</v>
          </cell>
          <cell r="E8">
            <v>2056</v>
          </cell>
          <cell r="F8">
            <v>0</v>
          </cell>
          <cell r="G8">
            <v>0.47860000000000003</v>
          </cell>
          <cell r="H8">
            <v>0</v>
          </cell>
          <cell r="I8">
            <v>0.77</v>
          </cell>
          <cell r="J8">
            <v>2.5</v>
          </cell>
          <cell r="K8">
            <v>0.77</v>
          </cell>
          <cell r="L8">
            <v>0</v>
          </cell>
          <cell r="O8">
            <v>0.77</v>
          </cell>
        </row>
        <row r="9">
          <cell r="A9">
            <v>560019</v>
          </cell>
          <cell r="B9" t="str">
            <v>ОРЕНБУРГ ГАУЗ ГКБ  №3</v>
          </cell>
          <cell r="C9">
            <v>1002</v>
          </cell>
          <cell r="D9">
            <v>55</v>
          </cell>
          <cell r="E9">
            <v>2164</v>
          </cell>
          <cell r="F9">
            <v>87</v>
          </cell>
          <cell r="G9">
            <v>0.46300000000000002</v>
          </cell>
          <cell r="H9">
            <v>0.63219999999999998</v>
          </cell>
          <cell r="I9">
            <v>0.86</v>
          </cell>
          <cell r="J9">
            <v>0.92</v>
          </cell>
          <cell r="K9">
            <v>0.82</v>
          </cell>
          <cell r="L9">
            <v>0.05</v>
          </cell>
          <cell r="O9">
            <v>0.87</v>
          </cell>
        </row>
        <row r="10">
          <cell r="A10">
            <v>560021</v>
          </cell>
          <cell r="B10" t="str">
            <v>ОРЕНБУРГ ГБУЗ ГКБ № 5</v>
          </cell>
          <cell r="C10">
            <v>738</v>
          </cell>
          <cell r="D10">
            <v>702</v>
          </cell>
          <cell r="E10">
            <v>1495</v>
          </cell>
          <cell r="F10">
            <v>1000</v>
          </cell>
          <cell r="G10">
            <v>0.49359999999999998</v>
          </cell>
          <cell r="H10">
            <v>0.70199999999999996</v>
          </cell>
          <cell r="I10">
            <v>0.68</v>
          </cell>
          <cell r="J10">
            <v>0.75</v>
          </cell>
          <cell r="K10">
            <v>0.41</v>
          </cell>
          <cell r="L10">
            <v>0.3</v>
          </cell>
          <cell r="O10">
            <v>0.71</v>
          </cell>
        </row>
        <row r="11">
          <cell r="A11">
            <v>560022</v>
          </cell>
          <cell r="B11" t="str">
            <v>ОРЕНБУРГ ГАУЗ ГКБ  №6</v>
          </cell>
          <cell r="C11">
            <v>872</v>
          </cell>
          <cell r="D11">
            <v>542</v>
          </cell>
          <cell r="E11">
            <v>1749</v>
          </cell>
          <cell r="F11">
            <v>742</v>
          </cell>
          <cell r="G11">
            <v>0.49859999999999999</v>
          </cell>
          <cell r="H11">
            <v>0.73050000000000004</v>
          </cell>
          <cell r="I11">
            <v>0.65</v>
          </cell>
          <cell r="J11">
            <v>0.67</v>
          </cell>
          <cell r="K11">
            <v>0.48</v>
          </cell>
          <cell r="L11">
            <v>0.17</v>
          </cell>
          <cell r="O11">
            <v>0.65</v>
          </cell>
        </row>
        <row r="12">
          <cell r="A12">
            <v>560024</v>
          </cell>
          <cell r="B12" t="str">
            <v>ОРЕНБУРГ ГАУЗ ДГКБ</v>
          </cell>
          <cell r="C12">
            <v>16</v>
          </cell>
          <cell r="D12">
            <v>1017</v>
          </cell>
          <cell r="E12">
            <v>47</v>
          </cell>
          <cell r="F12">
            <v>1334</v>
          </cell>
          <cell r="G12">
            <v>0.34039999999999998</v>
          </cell>
          <cell r="H12">
            <v>0.76239999999999997</v>
          </cell>
          <cell r="I12">
            <v>1.59</v>
          </cell>
          <cell r="J12">
            <v>0.59</v>
          </cell>
          <cell r="K12">
            <v>0.08</v>
          </cell>
          <cell r="L12">
            <v>0.56000000000000005</v>
          </cell>
          <cell r="O12">
            <v>0.64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1334</v>
          </cell>
          <cell r="D13">
            <v>365</v>
          </cell>
          <cell r="E13">
            <v>2665</v>
          </cell>
          <cell r="F13">
            <v>498</v>
          </cell>
          <cell r="G13">
            <v>0.50060000000000004</v>
          </cell>
          <cell r="H13">
            <v>0.7329</v>
          </cell>
          <cell r="I13">
            <v>0.64</v>
          </cell>
          <cell r="J13">
            <v>0.67</v>
          </cell>
          <cell r="K13">
            <v>0.53</v>
          </cell>
          <cell r="L13">
            <v>0.11</v>
          </cell>
          <cell r="O13">
            <v>0.64</v>
          </cell>
        </row>
        <row r="14">
          <cell r="A14">
            <v>560032</v>
          </cell>
          <cell r="B14" t="str">
            <v>ОРСКАЯ ГАУЗ ГБ № 2</v>
          </cell>
          <cell r="C14">
            <v>192</v>
          </cell>
          <cell r="D14">
            <v>0</v>
          </cell>
          <cell r="E14">
            <v>500</v>
          </cell>
          <cell r="F14">
            <v>0</v>
          </cell>
          <cell r="G14">
            <v>0.38400000000000001</v>
          </cell>
          <cell r="H14">
            <v>0</v>
          </cell>
          <cell r="I14">
            <v>1.33</v>
          </cell>
          <cell r="J14">
            <v>2.5</v>
          </cell>
          <cell r="K14">
            <v>1.33</v>
          </cell>
          <cell r="L14">
            <v>0</v>
          </cell>
          <cell r="O14">
            <v>1.33</v>
          </cell>
        </row>
        <row r="15">
          <cell r="A15">
            <v>560033</v>
          </cell>
          <cell r="B15" t="str">
            <v>ОРСКАЯ ГАУЗ ГБ № 3</v>
          </cell>
          <cell r="C15">
            <v>331</v>
          </cell>
          <cell r="D15">
            <v>0</v>
          </cell>
          <cell r="E15">
            <v>987</v>
          </cell>
          <cell r="F15">
            <v>0</v>
          </cell>
          <cell r="G15">
            <v>0.33539999999999998</v>
          </cell>
          <cell r="H15">
            <v>0</v>
          </cell>
          <cell r="I15">
            <v>1.62</v>
          </cell>
          <cell r="J15">
            <v>0</v>
          </cell>
          <cell r="K15">
            <v>1.62</v>
          </cell>
          <cell r="L15">
            <v>0</v>
          </cell>
          <cell r="O15">
            <v>1.62</v>
          </cell>
        </row>
        <row r="16">
          <cell r="A16">
            <v>560034</v>
          </cell>
          <cell r="B16" t="str">
            <v>ОРСКАЯ ГАУЗ ГБ № 4</v>
          </cell>
          <cell r="C16">
            <v>334</v>
          </cell>
          <cell r="D16">
            <v>0</v>
          </cell>
          <cell r="E16">
            <v>1061</v>
          </cell>
          <cell r="F16">
            <v>0</v>
          </cell>
          <cell r="G16">
            <v>0.31480000000000002</v>
          </cell>
          <cell r="H16">
            <v>0</v>
          </cell>
          <cell r="I16">
            <v>1.74</v>
          </cell>
          <cell r="J16">
            <v>2.5</v>
          </cell>
          <cell r="K16">
            <v>1.74</v>
          </cell>
          <cell r="L16">
            <v>0</v>
          </cell>
          <cell r="O16">
            <v>1.74</v>
          </cell>
        </row>
        <row r="17">
          <cell r="A17">
            <v>560035</v>
          </cell>
          <cell r="B17" t="str">
            <v>ОРСКАЯ ГАУЗ ГБ № 5</v>
          </cell>
          <cell r="C17">
            <v>7</v>
          </cell>
          <cell r="D17">
            <v>495</v>
          </cell>
          <cell r="E17">
            <v>15</v>
          </cell>
          <cell r="F17">
            <v>728</v>
          </cell>
          <cell r="G17">
            <v>0.4667</v>
          </cell>
          <cell r="H17">
            <v>0.67989999999999995</v>
          </cell>
          <cell r="I17">
            <v>0.84</v>
          </cell>
          <cell r="J17">
            <v>0.8</v>
          </cell>
          <cell r="K17">
            <v>0.05</v>
          </cell>
          <cell r="L17">
            <v>0.75</v>
          </cell>
          <cell r="O17">
            <v>0.8</v>
          </cell>
        </row>
        <row r="18">
          <cell r="A18">
            <v>560036</v>
          </cell>
          <cell r="B18" t="str">
            <v>ОРСКАЯ ГАУЗ ГБ № 1</v>
          </cell>
          <cell r="C18">
            <v>412</v>
          </cell>
          <cell r="D18">
            <v>192</v>
          </cell>
          <cell r="E18">
            <v>1123</v>
          </cell>
          <cell r="F18">
            <v>261</v>
          </cell>
          <cell r="G18">
            <v>0.3669</v>
          </cell>
          <cell r="H18">
            <v>0.73560000000000003</v>
          </cell>
          <cell r="I18">
            <v>1.43</v>
          </cell>
          <cell r="J18">
            <v>0.66</v>
          </cell>
          <cell r="K18">
            <v>1.17</v>
          </cell>
          <cell r="L18">
            <v>0.12</v>
          </cell>
          <cell r="O18">
            <v>1.29</v>
          </cell>
        </row>
        <row r="19">
          <cell r="A19">
            <v>560041</v>
          </cell>
          <cell r="B19" t="str">
            <v>НОВОТРОИЦКАЯ ГАУЗ ДГБ</v>
          </cell>
          <cell r="C19">
            <v>8</v>
          </cell>
          <cell r="D19">
            <v>367</v>
          </cell>
          <cell r="E19">
            <v>16</v>
          </cell>
          <cell r="F19">
            <v>530</v>
          </cell>
          <cell r="G19">
            <v>0.5</v>
          </cell>
          <cell r="H19">
            <v>0.6925</v>
          </cell>
          <cell r="I19">
            <v>0.64</v>
          </cell>
          <cell r="J19">
            <v>0.77</v>
          </cell>
          <cell r="K19">
            <v>0.05</v>
          </cell>
          <cell r="L19">
            <v>0.71</v>
          </cell>
          <cell r="O19">
            <v>0.76</v>
          </cell>
        </row>
        <row r="20">
          <cell r="A20">
            <v>560043</v>
          </cell>
          <cell r="B20" t="str">
            <v>МЕДНОГОРСКАЯ ГБ</v>
          </cell>
          <cell r="C20">
            <v>238</v>
          </cell>
          <cell r="D20">
            <v>218</v>
          </cell>
          <cell r="E20">
            <v>579</v>
          </cell>
          <cell r="F20">
            <v>248</v>
          </cell>
          <cell r="G20">
            <v>0.41110000000000002</v>
          </cell>
          <cell r="H20">
            <v>0.879</v>
          </cell>
          <cell r="I20">
            <v>1.17</v>
          </cell>
          <cell r="J20">
            <v>0.3</v>
          </cell>
          <cell r="K20">
            <v>0.95</v>
          </cell>
          <cell r="L20">
            <v>0.06</v>
          </cell>
          <cell r="O20">
            <v>1.01</v>
          </cell>
        </row>
        <row r="21">
          <cell r="A21">
            <v>560045</v>
          </cell>
          <cell r="B21" t="str">
            <v>БУГУРУСЛАНСКАЯ ГБ</v>
          </cell>
          <cell r="C21">
            <v>276</v>
          </cell>
          <cell r="D21">
            <v>71</v>
          </cell>
          <cell r="E21">
            <v>524</v>
          </cell>
          <cell r="F21">
            <v>137</v>
          </cell>
          <cell r="G21">
            <v>0.52669999999999995</v>
          </cell>
          <cell r="H21">
            <v>0.51819999999999999</v>
          </cell>
          <cell r="I21">
            <v>0.49</v>
          </cell>
          <cell r="J21">
            <v>1.2</v>
          </cell>
          <cell r="K21">
            <v>0.38</v>
          </cell>
          <cell r="L21">
            <v>0.28000000000000003</v>
          </cell>
          <cell r="O21">
            <v>0.66</v>
          </cell>
        </row>
        <row r="22">
          <cell r="A22">
            <v>560047</v>
          </cell>
          <cell r="B22" t="str">
            <v>БУГУРУСЛАНСКАЯ РБ</v>
          </cell>
          <cell r="C22">
            <v>384</v>
          </cell>
          <cell r="D22">
            <v>119</v>
          </cell>
          <cell r="E22">
            <v>771</v>
          </cell>
          <cell r="F22">
            <v>208</v>
          </cell>
          <cell r="G22">
            <v>0.49809999999999999</v>
          </cell>
          <cell r="H22">
            <v>0.57210000000000005</v>
          </cell>
          <cell r="I22">
            <v>0.65</v>
          </cell>
          <cell r="J22">
            <v>1.07</v>
          </cell>
          <cell r="K22">
            <v>0.51</v>
          </cell>
          <cell r="L22">
            <v>0.24</v>
          </cell>
          <cell r="O22">
            <v>0.75</v>
          </cell>
        </row>
        <row r="23">
          <cell r="A23">
            <v>560052</v>
          </cell>
          <cell r="B23" t="str">
            <v>АБДУЛИНСКАЯ ГБ</v>
          </cell>
          <cell r="C23">
            <v>226</v>
          </cell>
          <cell r="D23">
            <v>33</v>
          </cell>
          <cell r="E23">
            <v>520</v>
          </cell>
          <cell r="F23">
            <v>72</v>
          </cell>
          <cell r="G23">
            <v>0.43459999999999999</v>
          </cell>
          <cell r="H23">
            <v>0.45829999999999999</v>
          </cell>
          <cell r="I23">
            <v>1.03</v>
          </cell>
          <cell r="J23">
            <v>1.35</v>
          </cell>
          <cell r="K23">
            <v>0.78</v>
          </cell>
          <cell r="L23">
            <v>0.32</v>
          </cell>
          <cell r="O23">
            <v>1.1000000000000001</v>
          </cell>
        </row>
        <row r="24">
          <cell r="A24">
            <v>560053</v>
          </cell>
          <cell r="B24" t="str">
            <v>АДАМОВСКАЯ РБ</v>
          </cell>
          <cell r="C24">
            <v>121</v>
          </cell>
          <cell r="D24">
            <v>33</v>
          </cell>
          <cell r="E24">
            <v>443</v>
          </cell>
          <cell r="F24">
            <v>112</v>
          </cell>
          <cell r="G24">
            <v>0.27310000000000001</v>
          </cell>
          <cell r="H24">
            <v>0.29459999999999997</v>
          </cell>
          <cell r="I24">
            <v>1.99</v>
          </cell>
          <cell r="J24">
            <v>1.76</v>
          </cell>
          <cell r="K24">
            <v>1.55</v>
          </cell>
          <cell r="L24">
            <v>0.39</v>
          </cell>
          <cell r="O24">
            <v>1.94</v>
          </cell>
        </row>
        <row r="25">
          <cell r="A25">
            <v>560054</v>
          </cell>
          <cell r="B25" t="str">
            <v>АКБУЛАКСКАЯ РБ</v>
          </cell>
          <cell r="C25">
            <v>89</v>
          </cell>
          <cell r="D25">
            <v>26</v>
          </cell>
          <cell r="E25">
            <v>475</v>
          </cell>
          <cell r="F25">
            <v>111</v>
          </cell>
          <cell r="G25">
            <v>0.18740000000000001</v>
          </cell>
          <cell r="H25">
            <v>0.23419999999999999</v>
          </cell>
          <cell r="I25">
            <v>2.5</v>
          </cell>
          <cell r="J25">
            <v>1.91</v>
          </cell>
          <cell r="K25">
            <v>1.88</v>
          </cell>
          <cell r="L25">
            <v>0.48</v>
          </cell>
          <cell r="O25">
            <v>2.36</v>
          </cell>
        </row>
        <row r="26">
          <cell r="A26">
            <v>560055</v>
          </cell>
          <cell r="B26" t="str">
            <v>АЛЕКСАНДРОВСКАЯ РБ</v>
          </cell>
          <cell r="C26">
            <v>80</v>
          </cell>
          <cell r="D26">
            <v>25</v>
          </cell>
          <cell r="E26">
            <v>383</v>
          </cell>
          <cell r="F26">
            <v>92</v>
          </cell>
          <cell r="G26">
            <v>0.2089</v>
          </cell>
          <cell r="H26">
            <v>0.2717</v>
          </cell>
          <cell r="I26">
            <v>2.37</v>
          </cell>
          <cell r="J26">
            <v>1.82</v>
          </cell>
          <cell r="K26">
            <v>1.9</v>
          </cell>
          <cell r="L26">
            <v>0.36</v>
          </cell>
          <cell r="O26">
            <v>2.2599999999999998</v>
          </cell>
        </row>
        <row r="27">
          <cell r="A27">
            <v>560056</v>
          </cell>
          <cell r="B27" t="str">
            <v>АСЕКЕЕВСКАЯ РБ</v>
          </cell>
          <cell r="C27">
            <v>217</v>
          </cell>
          <cell r="D27">
            <v>64</v>
          </cell>
          <cell r="E27">
            <v>445</v>
          </cell>
          <cell r="F27">
            <v>97</v>
          </cell>
          <cell r="G27">
            <v>0.48759999999999998</v>
          </cell>
          <cell r="H27">
            <v>0.65980000000000005</v>
          </cell>
          <cell r="I27">
            <v>0.72</v>
          </cell>
          <cell r="J27">
            <v>0.85</v>
          </cell>
          <cell r="K27">
            <v>0.59</v>
          </cell>
          <cell r="L27">
            <v>0.15</v>
          </cell>
          <cell r="O27">
            <v>0.74</v>
          </cell>
        </row>
        <row r="28">
          <cell r="A28">
            <v>560057</v>
          </cell>
          <cell r="B28" t="str">
            <v>БЕЛЯЕВСКАЯ РБ</v>
          </cell>
          <cell r="C28">
            <v>154</v>
          </cell>
          <cell r="D28">
            <v>72</v>
          </cell>
          <cell r="E28">
            <v>438</v>
          </cell>
          <cell r="F28">
            <v>149</v>
          </cell>
          <cell r="G28">
            <v>0.35160000000000002</v>
          </cell>
          <cell r="H28">
            <v>0.48320000000000002</v>
          </cell>
          <cell r="I28">
            <v>1.52</v>
          </cell>
          <cell r="J28">
            <v>1.29</v>
          </cell>
          <cell r="K28">
            <v>1.2</v>
          </cell>
          <cell r="L28">
            <v>0.27</v>
          </cell>
          <cell r="O28">
            <v>1.47</v>
          </cell>
        </row>
        <row r="29">
          <cell r="A29">
            <v>560058</v>
          </cell>
          <cell r="B29" t="str">
            <v>ГАЙСКАЯ ГБ</v>
          </cell>
          <cell r="C29">
            <v>414</v>
          </cell>
          <cell r="D29">
            <v>149</v>
          </cell>
          <cell r="E29">
            <v>933</v>
          </cell>
          <cell r="F29">
            <v>222</v>
          </cell>
          <cell r="G29">
            <v>0.44369999999999998</v>
          </cell>
          <cell r="H29">
            <v>0.67120000000000002</v>
          </cell>
          <cell r="I29">
            <v>0.98</v>
          </cell>
          <cell r="J29">
            <v>0.82</v>
          </cell>
          <cell r="K29">
            <v>0.76</v>
          </cell>
          <cell r="L29">
            <v>0.18</v>
          </cell>
          <cell r="O29">
            <v>0.94</v>
          </cell>
        </row>
        <row r="30">
          <cell r="A30">
            <v>560059</v>
          </cell>
          <cell r="B30" t="str">
            <v>ГРАЧЕВСКАЯ РБ</v>
          </cell>
          <cell r="C30">
            <v>143</v>
          </cell>
          <cell r="D30">
            <v>33</v>
          </cell>
          <cell r="E30">
            <v>346</v>
          </cell>
          <cell r="F30">
            <v>44</v>
          </cell>
          <cell r="G30">
            <v>0.4133</v>
          </cell>
          <cell r="H30">
            <v>0.75</v>
          </cell>
          <cell r="I30">
            <v>1.1599999999999999</v>
          </cell>
          <cell r="J30">
            <v>0.63</v>
          </cell>
          <cell r="K30">
            <v>0.93</v>
          </cell>
          <cell r="L30">
            <v>0.13</v>
          </cell>
          <cell r="O30">
            <v>1.06</v>
          </cell>
        </row>
        <row r="31">
          <cell r="A31">
            <v>560060</v>
          </cell>
          <cell r="B31" t="str">
            <v>ДОМБАРОВСКАЯ РБ</v>
          </cell>
          <cell r="C31">
            <v>79</v>
          </cell>
          <cell r="D31">
            <v>28</v>
          </cell>
          <cell r="E31">
            <v>386</v>
          </cell>
          <cell r="F31">
            <v>129</v>
          </cell>
          <cell r="G31">
            <v>0.20469999999999999</v>
          </cell>
          <cell r="H31">
            <v>0.21709999999999999</v>
          </cell>
          <cell r="I31">
            <v>2.4</v>
          </cell>
          <cell r="J31">
            <v>1.96</v>
          </cell>
          <cell r="K31">
            <v>1.85</v>
          </cell>
          <cell r="L31">
            <v>0.45</v>
          </cell>
          <cell r="O31">
            <v>2.2999999999999998</v>
          </cell>
        </row>
        <row r="32">
          <cell r="A32">
            <v>560061</v>
          </cell>
          <cell r="B32" t="str">
            <v>ИЛЕКСКАЯ РБ</v>
          </cell>
          <cell r="C32">
            <v>269</v>
          </cell>
          <cell r="D32">
            <v>113</v>
          </cell>
          <cell r="E32">
            <v>521</v>
          </cell>
          <cell r="F32">
            <v>144</v>
          </cell>
          <cell r="G32">
            <v>0.51629999999999998</v>
          </cell>
          <cell r="H32">
            <v>0.78469999999999995</v>
          </cell>
          <cell r="I32">
            <v>0.55000000000000004</v>
          </cell>
          <cell r="J32">
            <v>0.54</v>
          </cell>
          <cell r="K32">
            <v>0.42</v>
          </cell>
          <cell r="L32">
            <v>0.12</v>
          </cell>
          <cell r="O32">
            <v>0.54</v>
          </cell>
        </row>
        <row r="33">
          <cell r="A33">
            <v>560062</v>
          </cell>
          <cell r="B33" t="str">
            <v>КВАРКЕНСКАЯ РБ</v>
          </cell>
          <cell r="C33">
            <v>122</v>
          </cell>
          <cell r="D33">
            <v>32</v>
          </cell>
          <cell r="E33">
            <v>297</v>
          </cell>
          <cell r="F33">
            <v>69</v>
          </cell>
          <cell r="G33">
            <v>0.4108</v>
          </cell>
          <cell r="H33">
            <v>0.46379999999999999</v>
          </cell>
          <cell r="I33">
            <v>1.17</v>
          </cell>
          <cell r="J33">
            <v>1.34</v>
          </cell>
          <cell r="K33">
            <v>0.94</v>
          </cell>
          <cell r="L33">
            <v>0.27</v>
          </cell>
          <cell r="O33">
            <v>1.21</v>
          </cell>
        </row>
        <row r="34">
          <cell r="A34">
            <v>560063</v>
          </cell>
          <cell r="B34" t="str">
            <v>КРАСНОГВАРДЕЙСКАЯ РБ</v>
          </cell>
          <cell r="C34">
            <v>163</v>
          </cell>
          <cell r="D34">
            <v>47</v>
          </cell>
          <cell r="E34">
            <v>388</v>
          </cell>
          <cell r="F34">
            <v>106</v>
          </cell>
          <cell r="G34">
            <v>0.42009999999999997</v>
          </cell>
          <cell r="H34">
            <v>0.44340000000000002</v>
          </cell>
          <cell r="I34">
            <v>1.1200000000000001</v>
          </cell>
          <cell r="J34">
            <v>1.39</v>
          </cell>
          <cell r="K34">
            <v>0.86</v>
          </cell>
          <cell r="L34">
            <v>0.32</v>
          </cell>
          <cell r="O34">
            <v>1.18</v>
          </cell>
        </row>
        <row r="35">
          <cell r="A35">
            <v>560064</v>
          </cell>
          <cell r="B35" t="str">
            <v>КУВАНДЫКСКАЯ ГБ</v>
          </cell>
          <cell r="C35">
            <v>274</v>
          </cell>
          <cell r="D35">
            <v>108</v>
          </cell>
          <cell r="E35">
            <v>787</v>
          </cell>
          <cell r="F35">
            <v>207</v>
          </cell>
          <cell r="G35">
            <v>0.34820000000000001</v>
          </cell>
          <cell r="H35">
            <v>0.52170000000000005</v>
          </cell>
          <cell r="I35">
            <v>1.55</v>
          </cell>
          <cell r="J35">
            <v>1.2</v>
          </cell>
          <cell r="K35">
            <v>1.19</v>
          </cell>
          <cell r="L35">
            <v>0.28000000000000003</v>
          </cell>
          <cell r="O35">
            <v>1.47</v>
          </cell>
        </row>
        <row r="36">
          <cell r="A36">
            <v>560065</v>
          </cell>
          <cell r="B36" t="str">
            <v>КУРМАНАЕВСКАЯ РБ</v>
          </cell>
          <cell r="C36">
            <v>119</v>
          </cell>
          <cell r="D36">
            <v>76</v>
          </cell>
          <cell r="E36">
            <v>363</v>
          </cell>
          <cell r="F36">
            <v>95</v>
          </cell>
          <cell r="G36">
            <v>0.32779999999999998</v>
          </cell>
          <cell r="H36">
            <v>0.8</v>
          </cell>
          <cell r="I36">
            <v>1.67</v>
          </cell>
          <cell r="J36">
            <v>0.5</v>
          </cell>
          <cell r="K36">
            <v>1.35</v>
          </cell>
          <cell r="L36">
            <v>0.1</v>
          </cell>
          <cell r="O36">
            <v>1.45</v>
          </cell>
        </row>
        <row r="37">
          <cell r="A37">
            <v>560066</v>
          </cell>
          <cell r="B37" t="str">
            <v>МАТВЕЕВСКАЯ РБ</v>
          </cell>
          <cell r="C37">
            <v>91</v>
          </cell>
          <cell r="D37">
            <v>34</v>
          </cell>
          <cell r="E37">
            <v>279</v>
          </cell>
          <cell r="F37">
            <v>92</v>
          </cell>
          <cell r="G37">
            <v>0.32619999999999999</v>
          </cell>
          <cell r="H37">
            <v>0.36959999999999998</v>
          </cell>
          <cell r="I37">
            <v>1.68</v>
          </cell>
          <cell r="J37">
            <v>1.58</v>
          </cell>
          <cell r="K37">
            <v>1.34</v>
          </cell>
          <cell r="L37">
            <v>0.32</v>
          </cell>
          <cell r="O37">
            <v>1.66</v>
          </cell>
        </row>
        <row r="38">
          <cell r="A38">
            <v>560067</v>
          </cell>
          <cell r="B38" t="str">
            <v>НОВООРСКАЯ РБ</v>
          </cell>
          <cell r="C38">
            <v>289</v>
          </cell>
          <cell r="D38">
            <v>118</v>
          </cell>
          <cell r="E38">
            <v>663</v>
          </cell>
          <cell r="F38">
            <v>179</v>
          </cell>
          <cell r="G38">
            <v>0.43590000000000001</v>
          </cell>
          <cell r="H38">
            <v>0.65920000000000001</v>
          </cell>
          <cell r="I38">
            <v>1.02</v>
          </cell>
          <cell r="J38">
            <v>0.85</v>
          </cell>
          <cell r="K38">
            <v>0.78</v>
          </cell>
          <cell r="L38">
            <v>0.2</v>
          </cell>
          <cell r="O38">
            <v>0.98</v>
          </cell>
        </row>
        <row r="39">
          <cell r="A39">
            <v>560068</v>
          </cell>
          <cell r="B39" t="str">
            <v>НОВОСЕРГИЕВСКАЯ РБ</v>
          </cell>
          <cell r="C39">
            <v>281</v>
          </cell>
          <cell r="D39">
            <v>122</v>
          </cell>
          <cell r="E39">
            <v>779</v>
          </cell>
          <cell r="F39">
            <v>202</v>
          </cell>
          <cell r="G39">
            <v>0.36070000000000002</v>
          </cell>
          <cell r="H39">
            <v>0.60399999999999998</v>
          </cell>
          <cell r="I39">
            <v>1.47</v>
          </cell>
          <cell r="J39">
            <v>0.99</v>
          </cell>
          <cell r="K39">
            <v>1.1499999999999999</v>
          </cell>
          <cell r="L39">
            <v>0.22</v>
          </cell>
          <cell r="O39">
            <v>1.37</v>
          </cell>
        </row>
        <row r="40">
          <cell r="A40">
            <v>560069</v>
          </cell>
          <cell r="B40" t="str">
            <v>ОКТЯБРЬСКАЯ РБ</v>
          </cell>
          <cell r="C40">
            <v>206</v>
          </cell>
          <cell r="D40">
            <v>62</v>
          </cell>
          <cell r="E40">
            <v>533</v>
          </cell>
          <cell r="F40">
            <v>123</v>
          </cell>
          <cell r="G40">
            <v>0.38650000000000001</v>
          </cell>
          <cell r="H40">
            <v>0.50409999999999999</v>
          </cell>
          <cell r="I40">
            <v>1.32</v>
          </cell>
          <cell r="J40">
            <v>1.24</v>
          </cell>
          <cell r="K40">
            <v>1.03</v>
          </cell>
          <cell r="L40">
            <v>0.27</v>
          </cell>
          <cell r="O40">
            <v>1.3</v>
          </cell>
        </row>
        <row r="41">
          <cell r="A41">
            <v>560070</v>
          </cell>
          <cell r="B41" t="str">
            <v>ОРЕНБУРГСКАЯ РБ</v>
          </cell>
          <cell r="C41">
            <v>658</v>
          </cell>
          <cell r="D41">
            <v>448</v>
          </cell>
          <cell r="E41">
            <v>1739</v>
          </cell>
          <cell r="F41">
            <v>579</v>
          </cell>
          <cell r="G41">
            <v>0.37840000000000001</v>
          </cell>
          <cell r="H41">
            <v>0.77370000000000005</v>
          </cell>
          <cell r="I41">
            <v>1.37</v>
          </cell>
          <cell r="J41">
            <v>0.56999999999999995</v>
          </cell>
          <cell r="K41">
            <v>1.04</v>
          </cell>
          <cell r="L41">
            <v>0.14000000000000001</v>
          </cell>
          <cell r="O41">
            <v>1.18</v>
          </cell>
        </row>
        <row r="42">
          <cell r="A42">
            <v>560071</v>
          </cell>
          <cell r="B42" t="str">
            <v>ПЕРВОМАЙСКАЯ РБ</v>
          </cell>
          <cell r="C42">
            <v>124</v>
          </cell>
          <cell r="D42">
            <v>32</v>
          </cell>
          <cell r="E42">
            <v>598</v>
          </cell>
          <cell r="F42">
            <v>152</v>
          </cell>
          <cell r="G42">
            <v>0.2074</v>
          </cell>
          <cell r="H42">
            <v>0.21049999999999999</v>
          </cell>
          <cell r="I42">
            <v>2.38</v>
          </cell>
          <cell r="J42">
            <v>1.97</v>
          </cell>
          <cell r="K42">
            <v>1.79</v>
          </cell>
          <cell r="L42">
            <v>0.49</v>
          </cell>
          <cell r="O42">
            <v>2.2799999999999998</v>
          </cell>
        </row>
        <row r="43">
          <cell r="A43">
            <v>560072</v>
          </cell>
          <cell r="B43" t="str">
            <v>ПЕРЕВОЛОЦКАЯ РБ</v>
          </cell>
          <cell r="C43">
            <v>159</v>
          </cell>
          <cell r="D43">
            <v>55</v>
          </cell>
          <cell r="E43">
            <v>636</v>
          </cell>
          <cell r="F43">
            <v>146</v>
          </cell>
          <cell r="G43">
            <v>0.25</v>
          </cell>
          <cell r="H43">
            <v>0.37669999999999998</v>
          </cell>
          <cell r="I43">
            <v>2.13</v>
          </cell>
          <cell r="J43">
            <v>1.56</v>
          </cell>
          <cell r="K43">
            <v>1.68</v>
          </cell>
          <cell r="L43">
            <v>0.33</v>
          </cell>
          <cell r="O43">
            <v>2.0099999999999998</v>
          </cell>
        </row>
        <row r="44">
          <cell r="A44">
            <v>560073</v>
          </cell>
          <cell r="B44" t="str">
            <v>ПОНОМАРЕВСКАЯ РБ</v>
          </cell>
          <cell r="C44">
            <v>112</v>
          </cell>
          <cell r="D44">
            <v>18</v>
          </cell>
          <cell r="E44">
            <v>408</v>
          </cell>
          <cell r="F44">
            <v>56</v>
          </cell>
          <cell r="G44">
            <v>0.27450000000000002</v>
          </cell>
          <cell r="H44">
            <v>0.32140000000000002</v>
          </cell>
          <cell r="I44">
            <v>1.98</v>
          </cell>
          <cell r="J44">
            <v>1.7</v>
          </cell>
          <cell r="K44">
            <v>1.64</v>
          </cell>
          <cell r="L44">
            <v>0.28999999999999998</v>
          </cell>
          <cell r="O44">
            <v>1.93</v>
          </cell>
        </row>
        <row r="45">
          <cell r="A45">
            <v>560074</v>
          </cell>
          <cell r="B45" t="str">
            <v>САКМАРСКАЯ  РБ</v>
          </cell>
          <cell r="C45">
            <v>198</v>
          </cell>
          <cell r="D45">
            <v>79</v>
          </cell>
          <cell r="E45">
            <v>581</v>
          </cell>
          <cell r="F45">
            <v>154</v>
          </cell>
          <cell r="G45">
            <v>0.34079999999999999</v>
          </cell>
          <cell r="H45">
            <v>0.51300000000000001</v>
          </cell>
          <cell r="I45">
            <v>1.59</v>
          </cell>
          <cell r="J45">
            <v>1.22</v>
          </cell>
          <cell r="K45">
            <v>1.21</v>
          </cell>
          <cell r="L45">
            <v>0.28999999999999998</v>
          </cell>
          <cell r="O45">
            <v>1.5</v>
          </cell>
        </row>
        <row r="46">
          <cell r="A46">
            <v>560075</v>
          </cell>
          <cell r="B46" t="str">
            <v>САРАКТАШСКАЯ РБ</v>
          </cell>
          <cell r="C46">
            <v>515</v>
          </cell>
          <cell r="D46">
            <v>166</v>
          </cell>
          <cell r="E46">
            <v>915</v>
          </cell>
          <cell r="F46">
            <v>222</v>
          </cell>
          <cell r="G46">
            <v>0.56279999999999997</v>
          </cell>
          <cell r="H46">
            <v>0.74770000000000003</v>
          </cell>
          <cell r="I46">
            <v>0.27</v>
          </cell>
          <cell r="J46">
            <v>0.63</v>
          </cell>
          <cell r="K46">
            <v>0.21</v>
          </cell>
          <cell r="L46">
            <v>0.14000000000000001</v>
          </cell>
          <cell r="O46">
            <v>0.35</v>
          </cell>
        </row>
        <row r="47">
          <cell r="A47">
            <v>560076</v>
          </cell>
          <cell r="B47" t="str">
            <v>СВЕТЛИНСКАЯ РБ</v>
          </cell>
          <cell r="C47">
            <v>72</v>
          </cell>
          <cell r="D47">
            <v>22</v>
          </cell>
          <cell r="E47">
            <v>271</v>
          </cell>
          <cell r="F47">
            <v>64</v>
          </cell>
          <cell r="G47">
            <v>0.26569999999999999</v>
          </cell>
          <cell r="H47">
            <v>0.34379999999999999</v>
          </cell>
          <cell r="I47">
            <v>2.04</v>
          </cell>
          <cell r="J47">
            <v>1.64</v>
          </cell>
          <cell r="K47">
            <v>1.59</v>
          </cell>
          <cell r="L47">
            <v>0.36</v>
          </cell>
          <cell r="O47">
            <v>1.95</v>
          </cell>
        </row>
        <row r="48">
          <cell r="A48">
            <v>560077</v>
          </cell>
          <cell r="B48" t="str">
            <v>СЕВЕРНАЯ РБ</v>
          </cell>
          <cell r="C48">
            <v>84</v>
          </cell>
          <cell r="D48">
            <v>18</v>
          </cell>
          <cell r="E48">
            <v>249</v>
          </cell>
          <cell r="F48">
            <v>66</v>
          </cell>
          <cell r="G48">
            <v>0.33729999999999999</v>
          </cell>
          <cell r="H48">
            <v>0.2727</v>
          </cell>
          <cell r="I48">
            <v>1.61</v>
          </cell>
          <cell r="J48">
            <v>1.82</v>
          </cell>
          <cell r="K48">
            <v>1.34</v>
          </cell>
          <cell r="L48">
            <v>0.31</v>
          </cell>
          <cell r="O48">
            <v>1.65</v>
          </cell>
        </row>
        <row r="49">
          <cell r="A49">
            <v>560078</v>
          </cell>
          <cell r="B49" t="str">
            <v>СОЛЬ-ИЛЕЦКАЯ ГБ</v>
          </cell>
          <cell r="C49">
            <v>326</v>
          </cell>
          <cell r="D49">
            <v>67</v>
          </cell>
          <cell r="E49">
            <v>1087</v>
          </cell>
          <cell r="F49">
            <v>331</v>
          </cell>
          <cell r="G49">
            <v>0.2999</v>
          </cell>
          <cell r="H49">
            <v>0.2024</v>
          </cell>
          <cell r="I49">
            <v>1.83</v>
          </cell>
          <cell r="J49">
            <v>1.99</v>
          </cell>
          <cell r="K49">
            <v>1.37</v>
          </cell>
          <cell r="L49">
            <v>0.5</v>
          </cell>
          <cell r="O49">
            <v>1.87</v>
          </cell>
        </row>
        <row r="50">
          <cell r="A50">
            <v>560079</v>
          </cell>
          <cell r="B50" t="str">
            <v>СОРОЧИНСКАЯ РБ</v>
          </cell>
          <cell r="C50">
            <v>541</v>
          </cell>
          <cell r="D50">
            <v>293</v>
          </cell>
          <cell r="E50">
            <v>995</v>
          </cell>
          <cell r="F50">
            <v>347</v>
          </cell>
          <cell r="G50">
            <v>0.54369999999999996</v>
          </cell>
          <cell r="H50">
            <v>0.84440000000000004</v>
          </cell>
          <cell r="I50">
            <v>0.38</v>
          </cell>
          <cell r="J50">
            <v>0.39</v>
          </cell>
          <cell r="K50">
            <v>0.28999999999999998</v>
          </cell>
          <cell r="L50">
            <v>0.09</v>
          </cell>
          <cell r="O50">
            <v>0.38</v>
          </cell>
        </row>
        <row r="51">
          <cell r="A51">
            <v>560080</v>
          </cell>
          <cell r="B51" t="str">
            <v>ТАШЛИНСКАЯ РБ</v>
          </cell>
          <cell r="C51">
            <v>107</v>
          </cell>
          <cell r="D51">
            <v>68</v>
          </cell>
          <cell r="E51">
            <v>508</v>
          </cell>
          <cell r="F51">
            <v>157</v>
          </cell>
          <cell r="G51">
            <v>0.21060000000000001</v>
          </cell>
          <cell r="H51">
            <v>0.43309999999999998</v>
          </cell>
          <cell r="I51">
            <v>2.36</v>
          </cell>
          <cell r="J51">
            <v>1.42</v>
          </cell>
          <cell r="K51">
            <v>1.82</v>
          </cell>
          <cell r="L51">
            <v>0.33</v>
          </cell>
          <cell r="O51">
            <v>2.15</v>
          </cell>
        </row>
        <row r="52">
          <cell r="A52">
            <v>560081</v>
          </cell>
          <cell r="B52" t="str">
            <v>ТОЦКАЯ РБ</v>
          </cell>
          <cell r="C52">
            <v>170</v>
          </cell>
          <cell r="D52">
            <v>86</v>
          </cell>
          <cell r="E52">
            <v>565</v>
          </cell>
          <cell r="F52">
            <v>171</v>
          </cell>
          <cell r="G52">
            <v>0.3009</v>
          </cell>
          <cell r="H52">
            <v>0.50290000000000001</v>
          </cell>
          <cell r="I52">
            <v>1.83</v>
          </cell>
          <cell r="J52">
            <v>1.24</v>
          </cell>
          <cell r="K52">
            <v>1.37</v>
          </cell>
          <cell r="L52">
            <v>0.31</v>
          </cell>
          <cell r="O52">
            <v>1.68</v>
          </cell>
        </row>
        <row r="53">
          <cell r="A53">
            <v>560082</v>
          </cell>
          <cell r="B53" t="str">
            <v>ТЮЛЬГАНСКАЯ РБ</v>
          </cell>
          <cell r="C53">
            <v>179</v>
          </cell>
          <cell r="D53">
            <v>80</v>
          </cell>
          <cell r="E53">
            <v>440</v>
          </cell>
          <cell r="F53">
            <v>142</v>
          </cell>
          <cell r="G53">
            <v>0.40679999999999999</v>
          </cell>
          <cell r="H53">
            <v>0.56340000000000001</v>
          </cell>
          <cell r="I53">
            <v>1.2</v>
          </cell>
          <cell r="J53">
            <v>1.0900000000000001</v>
          </cell>
          <cell r="K53">
            <v>0.96</v>
          </cell>
          <cell r="L53">
            <v>0.22</v>
          </cell>
          <cell r="O53">
            <v>1.18</v>
          </cell>
        </row>
        <row r="54">
          <cell r="A54">
            <v>560083</v>
          </cell>
          <cell r="B54" t="str">
            <v>ШАРЛЫКСКАЯ РБ</v>
          </cell>
          <cell r="C54">
            <v>131</v>
          </cell>
          <cell r="D54">
            <v>35</v>
          </cell>
          <cell r="E54">
            <v>447</v>
          </cell>
          <cell r="F54">
            <v>115</v>
          </cell>
          <cell r="G54">
            <v>0.29310000000000003</v>
          </cell>
          <cell r="H54">
            <v>0.30430000000000001</v>
          </cell>
          <cell r="I54">
            <v>1.87</v>
          </cell>
          <cell r="J54">
            <v>1.74</v>
          </cell>
          <cell r="K54">
            <v>1.51</v>
          </cell>
          <cell r="L54">
            <v>0.33</v>
          </cell>
          <cell r="O54">
            <v>1.84</v>
          </cell>
        </row>
        <row r="55">
          <cell r="A55">
            <v>560084</v>
          </cell>
          <cell r="B55" t="str">
            <v>ЯСНЕНСКАЯ ГБ</v>
          </cell>
          <cell r="C55">
            <v>79</v>
          </cell>
          <cell r="D55">
            <v>37</v>
          </cell>
          <cell r="E55">
            <v>377</v>
          </cell>
          <cell r="F55">
            <v>199</v>
          </cell>
          <cell r="G55">
            <v>0.20949999999999999</v>
          </cell>
          <cell r="H55">
            <v>0.18590000000000001</v>
          </cell>
          <cell r="I55">
            <v>2.37</v>
          </cell>
          <cell r="J55">
            <v>2.04</v>
          </cell>
          <cell r="K55">
            <v>1.75</v>
          </cell>
          <cell r="L55">
            <v>0.53</v>
          </cell>
          <cell r="O55">
            <v>2.2799999999999998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59</v>
          </cell>
          <cell r="D56">
            <v>2</v>
          </cell>
          <cell r="E56">
            <v>118</v>
          </cell>
          <cell r="F56">
            <v>3</v>
          </cell>
          <cell r="G56">
            <v>0.5</v>
          </cell>
          <cell r="H56">
            <v>0.66669999999999996</v>
          </cell>
          <cell r="I56">
            <v>0.64</v>
          </cell>
          <cell r="J56">
            <v>0.83</v>
          </cell>
          <cell r="K56">
            <v>0.6</v>
          </cell>
          <cell r="L56">
            <v>0.05</v>
          </cell>
          <cell r="O56">
            <v>0.65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376</v>
          </cell>
          <cell r="D57">
            <v>11</v>
          </cell>
          <cell r="E57">
            <v>618</v>
          </cell>
          <cell r="F57">
            <v>12</v>
          </cell>
          <cell r="G57">
            <v>0.60840000000000005</v>
          </cell>
          <cell r="H57">
            <v>0.91669999999999996</v>
          </cell>
          <cell r="I57">
            <v>0</v>
          </cell>
          <cell r="J57">
            <v>0.21</v>
          </cell>
          <cell r="K57">
            <v>0</v>
          </cell>
          <cell r="L57">
            <v>0.01</v>
          </cell>
          <cell r="O57">
            <v>0.01</v>
          </cell>
        </row>
        <row r="58">
          <cell r="A58">
            <v>560087</v>
          </cell>
          <cell r="B58" t="str">
            <v>ОРСКАЯ УБ НА СТ. ОРСК</v>
          </cell>
          <cell r="C58">
            <v>158</v>
          </cell>
          <cell r="D58">
            <v>0</v>
          </cell>
          <cell r="E58">
            <v>461</v>
          </cell>
          <cell r="F58">
            <v>0</v>
          </cell>
          <cell r="G58">
            <v>0.3427</v>
          </cell>
          <cell r="H58">
            <v>0</v>
          </cell>
          <cell r="I58">
            <v>1.58</v>
          </cell>
          <cell r="J58">
            <v>0</v>
          </cell>
          <cell r="K58">
            <v>1.58</v>
          </cell>
          <cell r="L58">
            <v>0</v>
          </cell>
          <cell r="O58">
            <v>1.58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34</v>
          </cell>
          <cell r="D59">
            <v>0</v>
          </cell>
          <cell r="E59">
            <v>80</v>
          </cell>
          <cell r="F59">
            <v>0</v>
          </cell>
          <cell r="G59">
            <v>0.42499999999999999</v>
          </cell>
          <cell r="H59">
            <v>0</v>
          </cell>
          <cell r="I59">
            <v>1.0900000000000001</v>
          </cell>
          <cell r="J59">
            <v>0</v>
          </cell>
          <cell r="K59">
            <v>1.0900000000000001</v>
          </cell>
          <cell r="L59">
            <v>0</v>
          </cell>
          <cell r="O59">
            <v>1.0900000000000001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37</v>
          </cell>
          <cell r="D60">
            <v>0</v>
          </cell>
          <cell r="E60">
            <v>97</v>
          </cell>
          <cell r="F60">
            <v>0</v>
          </cell>
          <cell r="G60">
            <v>0.38140000000000002</v>
          </cell>
          <cell r="H60">
            <v>0</v>
          </cell>
          <cell r="I60">
            <v>1.35</v>
          </cell>
          <cell r="J60">
            <v>0</v>
          </cell>
          <cell r="K60">
            <v>1.35</v>
          </cell>
          <cell r="L60">
            <v>0</v>
          </cell>
          <cell r="O60">
            <v>1.35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</v>
          </cell>
          <cell r="D61">
            <v>1</v>
          </cell>
          <cell r="E61">
            <v>9</v>
          </cell>
          <cell r="F61">
            <v>3</v>
          </cell>
          <cell r="G61">
            <v>0.33329999999999999</v>
          </cell>
          <cell r="H61">
            <v>0.33329999999999999</v>
          </cell>
          <cell r="I61">
            <v>1.63</v>
          </cell>
          <cell r="J61">
            <v>1.67</v>
          </cell>
          <cell r="K61">
            <v>1.52</v>
          </cell>
          <cell r="L61">
            <v>0.12</v>
          </cell>
          <cell r="O61">
            <v>1.64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29</v>
          </cell>
          <cell r="D62">
            <v>0</v>
          </cell>
          <cell r="E62">
            <v>50</v>
          </cell>
          <cell r="F62">
            <v>0</v>
          </cell>
          <cell r="G62">
            <v>0.57999999999999996</v>
          </cell>
          <cell r="H62">
            <v>0</v>
          </cell>
          <cell r="I62">
            <v>0.17</v>
          </cell>
          <cell r="J62">
            <v>0</v>
          </cell>
          <cell r="K62">
            <v>0.17</v>
          </cell>
          <cell r="L62">
            <v>0</v>
          </cell>
          <cell r="O62">
            <v>0.17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25</v>
          </cell>
          <cell r="D63">
            <v>0</v>
          </cell>
          <cell r="E63">
            <v>67</v>
          </cell>
          <cell r="F63">
            <v>0</v>
          </cell>
          <cell r="G63">
            <v>0.37309999999999999</v>
          </cell>
          <cell r="H63">
            <v>0</v>
          </cell>
          <cell r="I63">
            <v>1.4</v>
          </cell>
          <cell r="J63">
            <v>2.5</v>
          </cell>
          <cell r="K63">
            <v>1.32</v>
          </cell>
          <cell r="L63">
            <v>0.15</v>
          </cell>
          <cell r="O63">
            <v>1.47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804</v>
          </cell>
          <cell r="D64">
            <v>1</v>
          </cell>
          <cell r="E64">
            <v>1937</v>
          </cell>
          <cell r="F64">
            <v>2</v>
          </cell>
          <cell r="G64">
            <v>0.41510000000000002</v>
          </cell>
          <cell r="H64">
            <v>0.5</v>
          </cell>
          <cell r="I64">
            <v>1.1499999999999999</v>
          </cell>
          <cell r="J64">
            <v>1.25</v>
          </cell>
          <cell r="K64">
            <v>1.1499999999999999</v>
          </cell>
          <cell r="L64">
            <v>0</v>
          </cell>
          <cell r="O64">
            <v>1.1499999999999999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70</v>
          </cell>
          <cell r="F65">
            <v>24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</row>
      </sheetData>
      <sheetData sheetId="9">
        <row r="6">
          <cell r="A6">
            <v>560002</v>
          </cell>
          <cell r="B6" t="str">
            <v>ОРЕНБУРГ ОБЛАСТНАЯ КБ  № 2</v>
          </cell>
          <cell r="C6">
            <v>10</v>
          </cell>
          <cell r="D6">
            <v>42</v>
          </cell>
          <cell r="E6">
            <v>0.23810000000000001</v>
          </cell>
          <cell r="F6">
            <v>0.54</v>
          </cell>
          <cell r="G6">
            <v>0.54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0</v>
          </cell>
          <cell r="D7">
            <v>2</v>
          </cell>
          <cell r="E7">
            <v>0</v>
          </cell>
          <cell r="F7">
            <v>0</v>
          </cell>
          <cell r="G7">
            <v>0</v>
          </cell>
        </row>
        <row r="8">
          <cell r="A8">
            <v>560017</v>
          </cell>
          <cell r="B8" t="str">
            <v>ОРЕНБУРГ ГБУЗ ГКБ №1</v>
          </cell>
          <cell r="C8">
            <v>16</v>
          </cell>
          <cell r="D8">
            <v>153</v>
          </cell>
          <cell r="E8">
            <v>0.1046</v>
          </cell>
          <cell r="F8">
            <v>0.21</v>
          </cell>
          <cell r="G8">
            <v>0.21</v>
          </cell>
        </row>
        <row r="9">
          <cell r="A9">
            <v>560019</v>
          </cell>
          <cell r="B9" t="str">
            <v>ОРЕНБУРГ ГАУЗ ГКБ  №3</v>
          </cell>
          <cell r="C9">
            <v>46</v>
          </cell>
          <cell r="D9">
            <v>166</v>
          </cell>
          <cell r="E9">
            <v>0.27710000000000001</v>
          </cell>
          <cell r="F9">
            <v>0.64</v>
          </cell>
          <cell r="G9">
            <v>0.61</v>
          </cell>
        </row>
        <row r="10">
          <cell r="A10">
            <v>560021</v>
          </cell>
          <cell r="B10" t="str">
            <v>ОРЕНБУРГ ГБУЗ ГКБ № 5</v>
          </cell>
          <cell r="C10">
            <v>15</v>
          </cell>
          <cell r="D10">
            <v>149</v>
          </cell>
          <cell r="E10">
            <v>0.1007</v>
          </cell>
          <cell r="F10">
            <v>0.2</v>
          </cell>
          <cell r="G10">
            <v>0.12</v>
          </cell>
        </row>
        <row r="11">
          <cell r="A11">
            <v>560022</v>
          </cell>
          <cell r="B11" t="str">
            <v>ОРЕНБУРГ ГАУЗ ГКБ  №6</v>
          </cell>
          <cell r="C11">
            <v>23</v>
          </cell>
          <cell r="D11">
            <v>174</v>
          </cell>
          <cell r="E11">
            <v>0.13220000000000001</v>
          </cell>
          <cell r="F11">
            <v>0.28000000000000003</v>
          </cell>
          <cell r="G11">
            <v>0.21</v>
          </cell>
        </row>
        <row r="12">
          <cell r="A12">
            <v>560024</v>
          </cell>
          <cell r="B12" t="str">
            <v>ОРЕНБУРГ ГАУЗ ДГКБ</v>
          </cell>
          <cell r="C12">
            <v>0</v>
          </cell>
          <cell r="D12">
            <v>1</v>
          </cell>
          <cell r="E12">
            <v>0</v>
          </cell>
          <cell r="F12">
            <v>0</v>
          </cell>
          <cell r="G12">
            <v>0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50</v>
          </cell>
          <cell r="D13">
            <v>212</v>
          </cell>
          <cell r="E13">
            <v>0.23580000000000001</v>
          </cell>
          <cell r="F13">
            <v>0.54</v>
          </cell>
          <cell r="G13">
            <v>0.45</v>
          </cell>
        </row>
        <row r="14">
          <cell r="A14">
            <v>560032</v>
          </cell>
          <cell r="B14" t="str">
            <v>ОРСКАЯ ГАУЗ ГБ № 2</v>
          </cell>
          <cell r="C14">
            <v>8</v>
          </cell>
          <cell r="D14">
            <v>55</v>
          </cell>
          <cell r="E14">
            <v>0.14549999999999999</v>
          </cell>
          <cell r="F14">
            <v>0.31</v>
          </cell>
          <cell r="G14">
            <v>0.31</v>
          </cell>
        </row>
        <row r="15">
          <cell r="A15">
            <v>560033</v>
          </cell>
          <cell r="B15" t="str">
            <v>ОРСКАЯ ГАУЗ ГБ № 3</v>
          </cell>
          <cell r="C15">
            <v>17</v>
          </cell>
          <cell r="D15">
            <v>100</v>
          </cell>
          <cell r="E15">
            <v>0.17</v>
          </cell>
          <cell r="F15">
            <v>0.37</v>
          </cell>
          <cell r="G15">
            <v>0.37</v>
          </cell>
        </row>
        <row r="16">
          <cell r="A16">
            <v>560034</v>
          </cell>
          <cell r="B16" t="str">
            <v>ОРСКАЯ ГАУЗ ГБ № 4</v>
          </cell>
          <cell r="C16">
            <v>10</v>
          </cell>
          <cell r="D16">
            <v>90</v>
          </cell>
          <cell r="E16">
            <v>0.1111</v>
          </cell>
          <cell r="F16">
            <v>0.22</v>
          </cell>
          <cell r="G16">
            <v>0.22</v>
          </cell>
        </row>
        <row r="17">
          <cell r="A17">
            <v>560035</v>
          </cell>
          <cell r="B17" t="str">
            <v>ОРСКАЯ ГАУЗ ГБ № 5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A18">
            <v>560036</v>
          </cell>
          <cell r="B18" t="str">
            <v>ОРСКАЯ ГАУЗ ГБ № 1</v>
          </cell>
          <cell r="C18">
            <v>27</v>
          </cell>
          <cell r="D18">
            <v>111</v>
          </cell>
          <cell r="E18">
            <v>0.2432</v>
          </cell>
          <cell r="F18">
            <v>0.55000000000000004</v>
          </cell>
          <cell r="G18">
            <v>0.45</v>
          </cell>
        </row>
        <row r="19">
          <cell r="A19">
            <v>560041</v>
          </cell>
          <cell r="B19" t="str">
            <v>НОВОТРОИЦКАЯ ГАУЗ ДГБ</v>
          </cell>
          <cell r="C19">
            <v>0</v>
          </cell>
          <cell r="D19">
            <v>3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560043</v>
          </cell>
          <cell r="B20" t="str">
            <v>МЕДНОГОРСКАЯ ГБ</v>
          </cell>
          <cell r="C20">
            <v>11</v>
          </cell>
          <cell r="D20">
            <v>52</v>
          </cell>
          <cell r="E20">
            <v>0.21149999999999999</v>
          </cell>
          <cell r="F20">
            <v>0.47</v>
          </cell>
          <cell r="G20">
            <v>0.38</v>
          </cell>
        </row>
        <row r="21">
          <cell r="A21">
            <v>560045</v>
          </cell>
          <cell r="B21" t="str">
            <v>БУГУРУСЛАНСКАЯ ГБ</v>
          </cell>
          <cell r="C21">
            <v>5</v>
          </cell>
          <cell r="D21">
            <v>77</v>
          </cell>
          <cell r="E21">
            <v>6.4899999999999999E-2</v>
          </cell>
          <cell r="F21">
            <v>0.11</v>
          </cell>
          <cell r="G21">
            <v>0.08</v>
          </cell>
        </row>
        <row r="22">
          <cell r="A22">
            <v>560047</v>
          </cell>
          <cell r="B22" t="str">
            <v>БУГУРУСЛАНСКАЯ РБ</v>
          </cell>
          <cell r="C22">
            <v>19</v>
          </cell>
          <cell r="D22">
            <v>101</v>
          </cell>
          <cell r="E22">
            <v>0.18809999999999999</v>
          </cell>
          <cell r="F22">
            <v>0.42</v>
          </cell>
          <cell r="G22">
            <v>0.33</v>
          </cell>
        </row>
        <row r="23">
          <cell r="A23">
            <v>560052</v>
          </cell>
          <cell r="B23" t="str">
            <v>АБДУЛИНСКАЯ ГБ</v>
          </cell>
          <cell r="C23">
            <v>5</v>
          </cell>
          <cell r="D23">
            <v>77</v>
          </cell>
          <cell r="E23">
            <v>6.4899999999999999E-2</v>
          </cell>
          <cell r="F23">
            <v>0.11</v>
          </cell>
          <cell r="G23">
            <v>0.08</v>
          </cell>
        </row>
        <row r="24">
          <cell r="A24">
            <v>560053</v>
          </cell>
          <cell r="B24" t="str">
            <v>АДАМОВСКАЯ РБ</v>
          </cell>
          <cell r="C24">
            <v>5</v>
          </cell>
          <cell r="D24">
            <v>45</v>
          </cell>
          <cell r="E24">
            <v>0.1111</v>
          </cell>
          <cell r="F24">
            <v>0.22</v>
          </cell>
          <cell r="G24">
            <v>0.17</v>
          </cell>
        </row>
        <row r="25">
          <cell r="A25">
            <v>560054</v>
          </cell>
          <cell r="B25" t="str">
            <v>АКБУЛАКСКАЯ РБ</v>
          </cell>
          <cell r="C25">
            <v>6</v>
          </cell>
          <cell r="D25">
            <v>38</v>
          </cell>
          <cell r="E25">
            <v>0.15790000000000001</v>
          </cell>
          <cell r="F25">
            <v>0.34</v>
          </cell>
          <cell r="G25">
            <v>0.26</v>
          </cell>
        </row>
        <row r="26">
          <cell r="A26">
            <v>560055</v>
          </cell>
          <cell r="B26" t="str">
            <v>АЛЕКСАНДРОВСКАЯ РБ</v>
          </cell>
          <cell r="C26">
            <v>4</v>
          </cell>
          <cell r="D26">
            <v>36</v>
          </cell>
          <cell r="E26">
            <v>0.1111</v>
          </cell>
          <cell r="F26">
            <v>0.22</v>
          </cell>
          <cell r="G26">
            <v>0.18</v>
          </cell>
        </row>
        <row r="27">
          <cell r="A27">
            <v>560056</v>
          </cell>
          <cell r="B27" t="str">
            <v>АСЕКЕЕВСКАЯ РБ</v>
          </cell>
          <cell r="C27">
            <v>9</v>
          </cell>
          <cell r="D27">
            <v>42</v>
          </cell>
          <cell r="E27">
            <v>0.21429999999999999</v>
          </cell>
          <cell r="F27">
            <v>0.48</v>
          </cell>
          <cell r="G27">
            <v>0.39</v>
          </cell>
        </row>
        <row r="28">
          <cell r="A28">
            <v>560057</v>
          </cell>
          <cell r="B28" t="str">
            <v>БЕЛЯЕВСКАЯ РБ</v>
          </cell>
          <cell r="C28">
            <v>11</v>
          </cell>
          <cell r="D28">
            <v>45</v>
          </cell>
          <cell r="E28">
            <v>0.24440000000000001</v>
          </cell>
          <cell r="F28">
            <v>0.56000000000000005</v>
          </cell>
          <cell r="G28">
            <v>0.44</v>
          </cell>
        </row>
        <row r="29">
          <cell r="A29">
            <v>560058</v>
          </cell>
          <cell r="B29" t="str">
            <v>ГАЙСКАЯ ГБ</v>
          </cell>
          <cell r="C29">
            <v>9</v>
          </cell>
          <cell r="D29">
            <v>133</v>
          </cell>
          <cell r="E29">
            <v>6.7699999999999996E-2</v>
          </cell>
          <cell r="F29">
            <v>0.12</v>
          </cell>
          <cell r="G29">
            <v>0.09</v>
          </cell>
        </row>
        <row r="30">
          <cell r="A30">
            <v>560059</v>
          </cell>
          <cell r="B30" t="str">
            <v>ГРАЧЕВСКАЯ РБ</v>
          </cell>
          <cell r="C30">
            <v>19</v>
          </cell>
          <cell r="D30">
            <v>44</v>
          </cell>
          <cell r="E30">
            <v>0.43180000000000002</v>
          </cell>
          <cell r="F30">
            <v>1.03</v>
          </cell>
          <cell r="G30">
            <v>0.82</v>
          </cell>
        </row>
        <row r="31">
          <cell r="A31">
            <v>560060</v>
          </cell>
          <cell r="B31" t="str">
            <v>ДОМБАРОВСКАЯ РБ</v>
          </cell>
          <cell r="C31">
            <v>3</v>
          </cell>
          <cell r="D31">
            <v>12</v>
          </cell>
          <cell r="E31">
            <v>0.25</v>
          </cell>
          <cell r="F31">
            <v>0.56999999999999995</v>
          </cell>
          <cell r="G31">
            <v>0.44</v>
          </cell>
        </row>
        <row r="32">
          <cell r="A32">
            <v>560061</v>
          </cell>
          <cell r="B32" t="str">
            <v>ИЛЕКСКАЯ РБ</v>
          </cell>
          <cell r="C32">
            <v>3</v>
          </cell>
          <cell r="D32">
            <v>38</v>
          </cell>
          <cell r="E32">
            <v>7.8899999999999998E-2</v>
          </cell>
          <cell r="F32">
            <v>0.14000000000000001</v>
          </cell>
          <cell r="G32">
            <v>0.11</v>
          </cell>
        </row>
        <row r="33">
          <cell r="A33">
            <v>560062</v>
          </cell>
          <cell r="B33" t="str">
            <v>КВАРКЕНСКАЯ РБ</v>
          </cell>
          <cell r="C33">
            <v>2</v>
          </cell>
          <cell r="D33">
            <v>28</v>
          </cell>
          <cell r="E33">
            <v>7.1400000000000005E-2</v>
          </cell>
          <cell r="F33">
            <v>0.12</v>
          </cell>
          <cell r="G33">
            <v>0.1</v>
          </cell>
        </row>
        <row r="34">
          <cell r="A34">
            <v>560063</v>
          </cell>
          <cell r="B34" t="str">
            <v>КРАСНОГВАРДЕЙСКАЯ РБ</v>
          </cell>
          <cell r="C34">
            <v>1</v>
          </cell>
          <cell r="D34">
            <v>25</v>
          </cell>
          <cell r="E34">
            <v>0.04</v>
          </cell>
          <cell r="F34">
            <v>0.05</v>
          </cell>
          <cell r="G34">
            <v>0.04</v>
          </cell>
        </row>
        <row r="35">
          <cell r="A35">
            <v>560064</v>
          </cell>
          <cell r="B35" t="str">
            <v>КУВАНДЫКСКАЯ ГБ</v>
          </cell>
          <cell r="C35">
            <v>20</v>
          </cell>
          <cell r="D35">
            <v>77</v>
          </cell>
          <cell r="E35">
            <v>0.25969999999999999</v>
          </cell>
          <cell r="F35">
            <v>0.6</v>
          </cell>
          <cell r="G35">
            <v>0.46</v>
          </cell>
        </row>
        <row r="36">
          <cell r="A36">
            <v>560065</v>
          </cell>
          <cell r="B36" t="str">
            <v>КУРМАНАЕВСКАЯ РБ</v>
          </cell>
          <cell r="C36">
            <v>13</v>
          </cell>
          <cell r="D36">
            <v>35</v>
          </cell>
          <cell r="E36">
            <v>0.37140000000000001</v>
          </cell>
          <cell r="F36">
            <v>0.87</v>
          </cell>
          <cell r="G36">
            <v>0.7</v>
          </cell>
        </row>
        <row r="37">
          <cell r="A37">
            <v>560066</v>
          </cell>
          <cell r="B37" t="str">
            <v>МАТВЕЕВСКАЯ РБ</v>
          </cell>
          <cell r="C37">
            <v>4</v>
          </cell>
          <cell r="D37">
            <v>23</v>
          </cell>
          <cell r="E37">
            <v>0.1739</v>
          </cell>
          <cell r="F37">
            <v>0.38</v>
          </cell>
          <cell r="G37">
            <v>0.3</v>
          </cell>
        </row>
        <row r="38">
          <cell r="A38">
            <v>560067</v>
          </cell>
          <cell r="B38" t="str">
            <v>НОВООРСКАЯ РБ</v>
          </cell>
          <cell r="C38">
            <v>11</v>
          </cell>
          <cell r="D38">
            <v>46</v>
          </cell>
          <cell r="E38">
            <v>0.23910000000000001</v>
          </cell>
          <cell r="F38">
            <v>0.54</v>
          </cell>
          <cell r="G38">
            <v>0.41</v>
          </cell>
        </row>
        <row r="39">
          <cell r="A39">
            <v>560068</v>
          </cell>
          <cell r="B39" t="str">
            <v>НОВОСЕРГИЕВСКАЯ РБ</v>
          </cell>
          <cell r="C39">
            <v>12</v>
          </cell>
          <cell r="D39">
            <v>76</v>
          </cell>
          <cell r="E39">
            <v>0.15790000000000001</v>
          </cell>
          <cell r="F39">
            <v>0.34</v>
          </cell>
          <cell r="G39">
            <v>0.27</v>
          </cell>
        </row>
        <row r="40">
          <cell r="A40">
            <v>560069</v>
          </cell>
          <cell r="B40" t="str">
            <v>ОКТЯБРЬСКАЯ РБ</v>
          </cell>
          <cell r="C40">
            <v>2</v>
          </cell>
          <cell r="D40">
            <v>36</v>
          </cell>
          <cell r="E40">
            <v>5.5599999999999997E-2</v>
          </cell>
          <cell r="F40">
            <v>0.08</v>
          </cell>
          <cell r="G40">
            <v>0.06</v>
          </cell>
        </row>
        <row r="41">
          <cell r="A41">
            <v>560070</v>
          </cell>
          <cell r="B41" t="str">
            <v>ОРЕНБУРГСКАЯ РБ</v>
          </cell>
          <cell r="C41">
            <v>37</v>
          </cell>
          <cell r="D41">
            <v>116</v>
          </cell>
          <cell r="E41">
            <v>0.31900000000000001</v>
          </cell>
          <cell r="F41">
            <v>0.74</v>
          </cell>
          <cell r="G41">
            <v>0.56000000000000005</v>
          </cell>
        </row>
        <row r="42">
          <cell r="A42">
            <v>560071</v>
          </cell>
          <cell r="B42" t="str">
            <v>ПЕРВОМАЙСКАЯ РБ</v>
          </cell>
          <cell r="C42">
            <v>4</v>
          </cell>
          <cell r="D42">
            <v>36</v>
          </cell>
          <cell r="E42">
            <v>0.1111</v>
          </cell>
          <cell r="F42">
            <v>0.22</v>
          </cell>
          <cell r="G42">
            <v>0.17</v>
          </cell>
        </row>
        <row r="43">
          <cell r="A43">
            <v>560072</v>
          </cell>
          <cell r="B43" t="str">
            <v>ПЕРЕВОЛОЦКАЯ РБ</v>
          </cell>
          <cell r="C43">
            <v>1</v>
          </cell>
          <cell r="D43">
            <v>46</v>
          </cell>
          <cell r="E43">
            <v>2.1700000000000001E-2</v>
          </cell>
          <cell r="F43">
            <v>0</v>
          </cell>
          <cell r="G43">
            <v>0</v>
          </cell>
        </row>
        <row r="44">
          <cell r="A44">
            <v>560073</v>
          </cell>
          <cell r="B44" t="str">
            <v>ПОНОМАРЕВСКАЯ РБ</v>
          </cell>
          <cell r="C44">
            <v>2</v>
          </cell>
          <cell r="D44">
            <v>26</v>
          </cell>
          <cell r="E44">
            <v>7.6899999999999996E-2</v>
          </cell>
          <cell r="F44">
            <v>0.14000000000000001</v>
          </cell>
          <cell r="G44">
            <v>0.12</v>
          </cell>
        </row>
        <row r="45">
          <cell r="A45">
            <v>560074</v>
          </cell>
          <cell r="B45" t="str">
            <v>САКМАРСКАЯ  РБ</v>
          </cell>
          <cell r="C45">
            <v>8</v>
          </cell>
          <cell r="D45">
            <v>49</v>
          </cell>
          <cell r="E45">
            <v>0.1633</v>
          </cell>
          <cell r="F45">
            <v>0.35</v>
          </cell>
          <cell r="G45">
            <v>0.27</v>
          </cell>
        </row>
        <row r="46">
          <cell r="A46">
            <v>560075</v>
          </cell>
          <cell r="B46" t="str">
            <v>САРАКТАШСКАЯ РБ</v>
          </cell>
          <cell r="C46">
            <v>25</v>
          </cell>
          <cell r="D46">
            <v>112</v>
          </cell>
          <cell r="E46">
            <v>0.22320000000000001</v>
          </cell>
          <cell r="F46">
            <v>0.5</v>
          </cell>
          <cell r="G46">
            <v>0.39</v>
          </cell>
        </row>
        <row r="47">
          <cell r="A47">
            <v>560076</v>
          </cell>
          <cell r="B47" t="str">
            <v>СВЕТЛИНСКАЯ РБ</v>
          </cell>
          <cell r="C47">
            <v>0</v>
          </cell>
          <cell r="D47">
            <v>16</v>
          </cell>
          <cell r="E47">
            <v>0</v>
          </cell>
          <cell r="F47">
            <v>0</v>
          </cell>
          <cell r="G47">
            <v>0</v>
          </cell>
        </row>
        <row r="48">
          <cell r="A48">
            <v>560077</v>
          </cell>
          <cell r="B48" t="str">
            <v>СЕВЕРНАЯ РБ</v>
          </cell>
          <cell r="C48">
            <v>4</v>
          </cell>
          <cell r="D48">
            <v>31</v>
          </cell>
          <cell r="E48">
            <v>0.129</v>
          </cell>
          <cell r="F48">
            <v>0.27</v>
          </cell>
          <cell r="G48">
            <v>0.22</v>
          </cell>
        </row>
        <row r="49">
          <cell r="A49">
            <v>560078</v>
          </cell>
          <cell r="B49" t="str">
            <v>СОЛЬ-ИЛЕЦКАЯ ГБ</v>
          </cell>
          <cell r="C49">
            <v>13</v>
          </cell>
          <cell r="D49">
            <v>84</v>
          </cell>
          <cell r="E49">
            <v>0.15479999999999999</v>
          </cell>
          <cell r="F49">
            <v>0.33</v>
          </cell>
          <cell r="G49">
            <v>0.25</v>
          </cell>
        </row>
        <row r="50">
          <cell r="A50">
            <v>560079</v>
          </cell>
          <cell r="B50" t="str">
            <v>СОРОЧИНСКАЯ РБ</v>
          </cell>
          <cell r="C50">
            <v>30</v>
          </cell>
          <cell r="D50">
            <v>115</v>
          </cell>
          <cell r="E50">
            <v>0.26090000000000002</v>
          </cell>
          <cell r="F50">
            <v>0.6</v>
          </cell>
          <cell r="G50">
            <v>0.46</v>
          </cell>
        </row>
        <row r="51">
          <cell r="A51">
            <v>560080</v>
          </cell>
          <cell r="B51" t="str">
            <v>ТАШЛИНСКАЯ РБ</v>
          </cell>
          <cell r="C51">
            <v>7</v>
          </cell>
          <cell r="D51">
            <v>44</v>
          </cell>
          <cell r="E51">
            <v>0.15909999999999999</v>
          </cell>
          <cell r="F51">
            <v>0.34</v>
          </cell>
          <cell r="G51">
            <v>0.26</v>
          </cell>
        </row>
        <row r="52">
          <cell r="A52">
            <v>560081</v>
          </cell>
          <cell r="B52" t="str">
            <v>ТОЦКАЯ РБ</v>
          </cell>
          <cell r="C52">
            <v>14</v>
          </cell>
          <cell r="D52">
            <v>49</v>
          </cell>
          <cell r="E52">
            <v>0.28570000000000001</v>
          </cell>
          <cell r="F52">
            <v>0.66</v>
          </cell>
          <cell r="G52">
            <v>0.5</v>
          </cell>
        </row>
        <row r="53">
          <cell r="A53">
            <v>560082</v>
          </cell>
          <cell r="B53" t="str">
            <v>ТЮЛЬГАНСКАЯ РБ</v>
          </cell>
          <cell r="C53">
            <v>4</v>
          </cell>
          <cell r="D53">
            <v>40</v>
          </cell>
          <cell r="E53">
            <v>0.1</v>
          </cell>
          <cell r="F53">
            <v>0.2</v>
          </cell>
          <cell r="G53">
            <v>0.16</v>
          </cell>
        </row>
        <row r="54">
          <cell r="A54">
            <v>560083</v>
          </cell>
          <cell r="B54" t="str">
            <v>ШАРЛЫКСКАЯ РБ</v>
          </cell>
          <cell r="C54">
            <v>11</v>
          </cell>
          <cell r="D54">
            <v>46</v>
          </cell>
          <cell r="E54">
            <v>0.23910000000000001</v>
          </cell>
          <cell r="F54">
            <v>0.54</v>
          </cell>
          <cell r="G54">
            <v>0.44</v>
          </cell>
        </row>
        <row r="55">
          <cell r="A55">
            <v>560084</v>
          </cell>
          <cell r="B55" t="str">
            <v>ЯСНЕНСКАЯ ГБ</v>
          </cell>
          <cell r="C55">
            <v>2</v>
          </cell>
          <cell r="D55">
            <v>21</v>
          </cell>
          <cell r="E55">
            <v>9.5200000000000007E-2</v>
          </cell>
          <cell r="F55">
            <v>0.18</v>
          </cell>
          <cell r="G55">
            <v>0.13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4</v>
          </cell>
          <cell r="D57">
            <v>47</v>
          </cell>
          <cell r="E57">
            <v>8.5099999999999995E-2</v>
          </cell>
          <cell r="F57">
            <v>0.16</v>
          </cell>
          <cell r="G57">
            <v>0.15</v>
          </cell>
        </row>
        <row r="58">
          <cell r="A58">
            <v>560087</v>
          </cell>
          <cell r="B58" t="str">
            <v>ОРСКАЯ УБ НА СТ. ОРСК</v>
          </cell>
          <cell r="C58">
            <v>10</v>
          </cell>
          <cell r="D58">
            <v>50</v>
          </cell>
          <cell r="E58">
            <v>0.2</v>
          </cell>
          <cell r="F58">
            <v>0.45</v>
          </cell>
          <cell r="G58">
            <v>0.45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1</v>
          </cell>
          <cell r="D59">
            <v>10</v>
          </cell>
          <cell r="E59">
            <v>0.1</v>
          </cell>
          <cell r="F59">
            <v>0.2</v>
          </cell>
          <cell r="G59">
            <v>0.2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3</v>
          </cell>
          <cell r="D60">
            <v>11</v>
          </cell>
          <cell r="E60">
            <v>0.2727</v>
          </cell>
          <cell r="F60">
            <v>0.63</v>
          </cell>
          <cell r="G60">
            <v>0.63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1</v>
          </cell>
          <cell r="D61">
            <v>1</v>
          </cell>
          <cell r="E61">
            <v>1</v>
          </cell>
          <cell r="F61">
            <v>2.5</v>
          </cell>
          <cell r="G61">
            <v>2.33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1</v>
          </cell>
          <cell r="D62">
            <v>3</v>
          </cell>
          <cell r="E62">
            <v>0.33329999999999999</v>
          </cell>
          <cell r="F62">
            <v>0.78</v>
          </cell>
          <cell r="G62">
            <v>0.78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</v>
          </cell>
          <cell r="D63">
            <v>9</v>
          </cell>
          <cell r="E63">
            <v>0.1111</v>
          </cell>
          <cell r="F63">
            <v>0.22</v>
          </cell>
          <cell r="G63">
            <v>0.21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37</v>
          </cell>
          <cell r="D64">
            <v>201</v>
          </cell>
          <cell r="E64">
            <v>0.18410000000000001</v>
          </cell>
          <cell r="F64">
            <v>0.41</v>
          </cell>
          <cell r="G64">
            <v>0.41</v>
          </cell>
        </row>
        <row r="65">
          <cell r="A65">
            <v>560214</v>
          </cell>
          <cell r="B65" t="str">
            <v>БУЗУЛУКСКАЯ БОЛЬНИЦА СКОРОЙ МЕДИЦИНСКОЙ ПОМОЩИ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</sheetData>
      <sheetData sheetId="10">
        <row r="6">
          <cell r="A6">
            <v>560002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К"/>
      <sheetName val="1"/>
      <sheetName val="2"/>
      <sheetName val="Лист3"/>
      <sheetName val="Лист4"/>
      <sheetName val="НП"/>
      <sheetName val="СМП"/>
      <sheetName val="6"/>
      <sheetName val="7"/>
      <sheetName val="ИНФ"/>
      <sheetName val="Лист1"/>
      <sheetName val="Лист2"/>
      <sheetName val="госп"/>
    </sheetNames>
    <sheetDataSet>
      <sheetData sheetId="0" refreshError="1">
        <row r="2">
          <cell r="A2">
            <v>560002</v>
          </cell>
          <cell r="B2" t="str">
            <v>ОРЕНБУРГ ОБЛАСТНАЯ КБ  № 2</v>
          </cell>
          <cell r="C2">
            <v>0</v>
          </cell>
          <cell r="D2">
            <v>16643</v>
          </cell>
        </row>
        <row r="3">
          <cell r="A3">
            <v>560014</v>
          </cell>
          <cell r="B3" t="str">
            <v>ОРЕНБУРГ ФГБОУ ВО ОРГМУ МИНЗДРАВА</v>
          </cell>
          <cell r="C3">
            <v>78</v>
          </cell>
          <cell r="D3">
            <v>4203</v>
          </cell>
        </row>
        <row r="4">
          <cell r="A4">
            <v>560017</v>
          </cell>
          <cell r="B4" t="str">
            <v>ОРЕНБУРГ ГБУЗ ГКБ №1</v>
          </cell>
          <cell r="C4">
            <v>3</v>
          </cell>
          <cell r="D4">
            <v>76148</v>
          </cell>
        </row>
        <row r="5">
          <cell r="A5">
            <v>560019</v>
          </cell>
          <cell r="B5" t="str">
            <v>ОРЕНБУРГ ГАУЗ ГКБ  №3</v>
          </cell>
          <cell r="C5">
            <v>4287</v>
          </cell>
          <cell r="D5">
            <v>88898</v>
          </cell>
        </row>
        <row r="6">
          <cell r="A6">
            <v>560021</v>
          </cell>
          <cell r="B6" t="str">
            <v>ОРЕНБУРГ ГБУЗ ГКБ № 5</v>
          </cell>
          <cell r="C6">
            <v>37623</v>
          </cell>
          <cell r="D6">
            <v>55692</v>
          </cell>
        </row>
        <row r="7">
          <cell r="A7">
            <v>560022</v>
          </cell>
          <cell r="B7" t="str">
            <v>ОРЕНБУРГ ГАУЗ ГКБ  №6</v>
          </cell>
          <cell r="C7">
            <v>23742</v>
          </cell>
          <cell r="D7">
            <v>66561</v>
          </cell>
        </row>
        <row r="8">
          <cell r="A8">
            <v>560024</v>
          </cell>
          <cell r="B8" t="str">
            <v>ОРЕНБУРГ ГАУЗ ДГКБ</v>
          </cell>
          <cell r="C8">
            <v>49797</v>
          </cell>
          <cell r="D8">
            <v>2563</v>
          </cell>
        </row>
        <row r="9">
          <cell r="A9">
            <v>560026</v>
          </cell>
          <cell r="B9" t="str">
            <v>ОРЕНБУРГ ГАУЗ ГКБ ИМ. ПИРОГОВА Н.И.</v>
          </cell>
          <cell r="C9">
            <v>18922</v>
          </cell>
          <cell r="D9">
            <v>93817</v>
          </cell>
        </row>
        <row r="10">
          <cell r="A10">
            <v>560032</v>
          </cell>
          <cell r="B10" t="str">
            <v>ОРСКАЯ ГАУЗ ГБ № 2</v>
          </cell>
          <cell r="C10">
            <v>1</v>
          </cell>
          <cell r="D10">
            <v>20918</v>
          </cell>
        </row>
        <row r="11">
          <cell r="A11">
            <v>560033</v>
          </cell>
          <cell r="B11" t="str">
            <v>ОРСКАЯ ГАУЗ ГБ № 3</v>
          </cell>
          <cell r="C11">
            <v>0</v>
          </cell>
          <cell r="D11">
            <v>40375</v>
          </cell>
        </row>
        <row r="12">
          <cell r="A12">
            <v>560034</v>
          </cell>
          <cell r="B12" t="str">
            <v>ОРСКАЯ ГАУЗ ГБ № 4</v>
          </cell>
          <cell r="C12">
            <v>2</v>
          </cell>
          <cell r="D12">
            <v>38139</v>
          </cell>
        </row>
        <row r="13">
          <cell r="A13">
            <v>560035</v>
          </cell>
          <cell r="B13" t="str">
            <v>ОРСКАЯ ГАУЗ ГБ № 5</v>
          </cell>
          <cell r="C13">
            <v>30887</v>
          </cell>
          <cell r="D13">
            <v>1817</v>
          </cell>
        </row>
        <row r="14">
          <cell r="A14">
            <v>560036</v>
          </cell>
          <cell r="B14" t="str">
            <v>ОРСКАЯ ГАУЗ ГБ № 1</v>
          </cell>
          <cell r="C14">
            <v>10767</v>
          </cell>
          <cell r="D14">
            <v>47649</v>
          </cell>
        </row>
        <row r="15">
          <cell r="A15">
            <v>560041</v>
          </cell>
          <cell r="B15" t="str">
            <v>НОВОТРОИЦКАЯ ГАУЗ ДГБ</v>
          </cell>
          <cell r="C15">
            <v>19384</v>
          </cell>
          <cell r="D15">
            <v>1729</v>
          </cell>
        </row>
        <row r="16">
          <cell r="A16">
            <v>560043</v>
          </cell>
          <cell r="B16" t="str">
            <v>МЕДНОГОРСКАЯ ГБ</v>
          </cell>
          <cell r="C16">
            <v>5128</v>
          </cell>
          <cell r="D16">
            <v>21192</v>
          </cell>
        </row>
        <row r="17">
          <cell r="A17">
            <v>560045</v>
          </cell>
          <cell r="B17" t="str">
            <v>БУГУРУСЛАНСКАЯ ГБ</v>
          </cell>
          <cell r="C17">
            <v>5883</v>
          </cell>
          <cell r="D17">
            <v>19864</v>
          </cell>
        </row>
        <row r="18">
          <cell r="A18">
            <v>560047</v>
          </cell>
          <cell r="B18" t="str">
            <v>БУГУРУСЛАНСКАЯ РБ</v>
          </cell>
          <cell r="C18">
            <v>8274</v>
          </cell>
          <cell r="D18">
            <v>30201</v>
          </cell>
        </row>
        <row r="19">
          <cell r="A19">
            <v>560049</v>
          </cell>
          <cell r="B19" t="str">
            <v>БУЗУЛУКСКАЯ ГБ</v>
          </cell>
          <cell r="C19">
            <v>12276</v>
          </cell>
          <cell r="D19">
            <v>33516</v>
          </cell>
        </row>
        <row r="20">
          <cell r="A20">
            <v>560050</v>
          </cell>
          <cell r="B20" t="str">
            <v>БУЗУЛУКСКАЯ ГБ № 1</v>
          </cell>
          <cell r="C20">
            <v>7720</v>
          </cell>
          <cell r="D20">
            <v>26905</v>
          </cell>
        </row>
        <row r="21">
          <cell r="A21">
            <v>560051</v>
          </cell>
          <cell r="B21" t="str">
            <v>БУЗУЛУКСКАЯ РБ</v>
          </cell>
          <cell r="C21">
            <v>6295</v>
          </cell>
          <cell r="D21">
            <v>22575</v>
          </cell>
        </row>
        <row r="22">
          <cell r="A22">
            <v>560052</v>
          </cell>
          <cell r="B22" t="str">
            <v>АБДУЛИНСКАЯ ГБ</v>
          </cell>
          <cell r="C22">
            <v>5636</v>
          </cell>
          <cell r="D22">
            <v>18111</v>
          </cell>
        </row>
        <row r="23">
          <cell r="A23">
            <v>560053</v>
          </cell>
          <cell r="B23" t="str">
            <v>АДАМОВСКАЯ РБ</v>
          </cell>
          <cell r="C23">
            <v>4701</v>
          </cell>
          <cell r="D23">
            <v>16237</v>
          </cell>
        </row>
        <row r="24">
          <cell r="A24">
            <v>560054</v>
          </cell>
          <cell r="B24" t="str">
            <v>АКБУЛАКСКАЯ РБ</v>
          </cell>
          <cell r="C24">
            <v>5318</v>
          </cell>
          <cell r="D24">
            <v>16287</v>
          </cell>
        </row>
        <row r="25">
          <cell r="A25">
            <v>560055</v>
          </cell>
          <cell r="B25" t="str">
            <v>АЛЕКСАНДРОВСКАЯ РБ</v>
          </cell>
          <cell r="C25">
            <v>2801</v>
          </cell>
          <cell r="D25">
            <v>11496</v>
          </cell>
        </row>
        <row r="26">
          <cell r="A26">
            <v>560056</v>
          </cell>
          <cell r="B26" t="str">
            <v>АСЕКЕЕВСКАЯ РБ</v>
          </cell>
          <cell r="C26">
            <v>3497</v>
          </cell>
          <cell r="D26">
            <v>15666</v>
          </cell>
        </row>
        <row r="27">
          <cell r="A27">
            <v>560057</v>
          </cell>
          <cell r="B27" t="str">
            <v>БЕЛЯЕВСКАЯ РБ</v>
          </cell>
          <cell r="C27">
            <v>3365</v>
          </cell>
          <cell r="D27">
            <v>12626</v>
          </cell>
        </row>
        <row r="28">
          <cell r="A28">
            <v>560058</v>
          </cell>
          <cell r="B28" t="str">
            <v>ГАЙСКАЯ ГБ</v>
          </cell>
          <cell r="C28">
            <v>9883</v>
          </cell>
          <cell r="D28">
            <v>35088</v>
          </cell>
        </row>
        <row r="29">
          <cell r="A29">
            <v>560059</v>
          </cell>
          <cell r="B29" t="str">
            <v>ГРАЧЕВСКАЯ РБ</v>
          </cell>
          <cell r="C29">
            <v>2739</v>
          </cell>
          <cell r="D29">
            <v>10990</v>
          </cell>
        </row>
        <row r="30">
          <cell r="A30">
            <v>560060</v>
          </cell>
          <cell r="B30" t="str">
            <v>ДОМБАРОВСКАЯ РБ</v>
          </cell>
          <cell r="C30">
            <v>3725</v>
          </cell>
          <cell r="D30">
            <v>12402</v>
          </cell>
        </row>
        <row r="31">
          <cell r="A31">
            <v>560061</v>
          </cell>
          <cell r="B31" t="str">
            <v>ИЛЕКСКАЯ РБ</v>
          </cell>
          <cell r="C31">
            <v>5371</v>
          </cell>
          <cell r="D31">
            <v>18243</v>
          </cell>
        </row>
        <row r="32">
          <cell r="A32">
            <v>560062</v>
          </cell>
          <cell r="B32" t="str">
            <v>КВАРКЕНСКАЯ РБ</v>
          </cell>
          <cell r="C32">
            <v>3322</v>
          </cell>
          <cell r="D32">
            <v>13455</v>
          </cell>
        </row>
        <row r="33">
          <cell r="A33">
            <v>560063</v>
          </cell>
          <cell r="B33" t="str">
            <v>КРАСНОГВАРДЕЙСКАЯ РБ</v>
          </cell>
          <cell r="C33">
            <v>4257</v>
          </cell>
          <cell r="D33">
            <v>14262</v>
          </cell>
        </row>
        <row r="34">
          <cell r="A34">
            <v>560064</v>
          </cell>
          <cell r="B34" t="str">
            <v>КУВАНДЫКСКАЯ ГБ</v>
          </cell>
          <cell r="C34">
            <v>9240</v>
          </cell>
          <cell r="D34">
            <v>31378</v>
          </cell>
        </row>
        <row r="35">
          <cell r="A35">
            <v>560065</v>
          </cell>
          <cell r="B35" t="str">
            <v>КУРМАНАЕВСКАЯ РБ</v>
          </cell>
          <cell r="C35">
            <v>3170</v>
          </cell>
          <cell r="D35">
            <v>13313</v>
          </cell>
        </row>
        <row r="36">
          <cell r="A36">
            <v>560066</v>
          </cell>
          <cell r="B36" t="str">
            <v>МАТВЕЕВСКАЯ РБ</v>
          </cell>
          <cell r="C36">
            <v>2340</v>
          </cell>
          <cell r="D36">
            <v>9116</v>
          </cell>
        </row>
        <row r="37">
          <cell r="A37">
            <v>560067</v>
          </cell>
          <cell r="B37" t="str">
            <v>НОВООРСКАЯ РБ</v>
          </cell>
          <cell r="C37">
            <v>6959</v>
          </cell>
          <cell r="D37">
            <v>22077</v>
          </cell>
        </row>
        <row r="38">
          <cell r="A38">
            <v>560068</v>
          </cell>
          <cell r="B38" t="str">
            <v>НОВОСЕРГИЕВСКАЯ РБ</v>
          </cell>
          <cell r="C38">
            <v>7379</v>
          </cell>
          <cell r="D38">
            <v>25525</v>
          </cell>
        </row>
        <row r="39">
          <cell r="A39">
            <v>560069</v>
          </cell>
          <cell r="B39" t="str">
            <v>ОКТЯБРЬСКАЯ РБ</v>
          </cell>
          <cell r="C39">
            <v>4339</v>
          </cell>
          <cell r="D39">
            <v>15737</v>
          </cell>
        </row>
        <row r="40">
          <cell r="A40">
            <v>560070</v>
          </cell>
          <cell r="B40" t="str">
            <v>ОРЕНБУРГСКАЯ РБ</v>
          </cell>
          <cell r="C40">
            <v>18259</v>
          </cell>
          <cell r="D40">
            <v>56667</v>
          </cell>
        </row>
        <row r="41">
          <cell r="A41">
            <v>560071</v>
          </cell>
          <cell r="B41" t="str">
            <v>ПЕРВОМАЙСКАЯ РБ</v>
          </cell>
          <cell r="C41">
            <v>5973</v>
          </cell>
          <cell r="D41">
            <v>18156</v>
          </cell>
        </row>
        <row r="42">
          <cell r="A42">
            <v>560072</v>
          </cell>
          <cell r="B42" t="str">
            <v>ПЕРЕВОЛОЦКАЯ РБ</v>
          </cell>
          <cell r="C42">
            <v>5389</v>
          </cell>
          <cell r="D42">
            <v>19830</v>
          </cell>
        </row>
        <row r="43">
          <cell r="A43">
            <v>560073</v>
          </cell>
          <cell r="B43" t="str">
            <v>ПОНОМАРЕВСКАЯ РБ</v>
          </cell>
          <cell r="C43">
            <v>2275</v>
          </cell>
          <cell r="D43">
            <v>11129</v>
          </cell>
        </row>
        <row r="44">
          <cell r="A44">
            <v>560074</v>
          </cell>
          <cell r="B44" t="str">
            <v>САКМАРСКАЯ  РБ</v>
          </cell>
          <cell r="C44">
            <v>5526</v>
          </cell>
          <cell r="D44">
            <v>17465</v>
          </cell>
        </row>
        <row r="45">
          <cell r="A45">
            <v>560075</v>
          </cell>
          <cell r="B45" t="str">
            <v>САРАКТАШСКАЯ РБ</v>
          </cell>
          <cell r="C45">
            <v>9035</v>
          </cell>
          <cell r="D45">
            <v>29942</v>
          </cell>
        </row>
        <row r="46">
          <cell r="A46">
            <v>560076</v>
          </cell>
          <cell r="B46" t="str">
            <v>СВЕТЛИНСКАЯ РБ</v>
          </cell>
          <cell r="C46">
            <v>2526</v>
          </cell>
          <cell r="D46">
            <v>9193</v>
          </cell>
        </row>
        <row r="47">
          <cell r="A47">
            <v>560077</v>
          </cell>
          <cell r="B47" t="str">
            <v>СЕВЕРНАЯ РБ</v>
          </cell>
          <cell r="C47">
            <v>2242</v>
          </cell>
          <cell r="D47">
            <v>10950</v>
          </cell>
        </row>
        <row r="48">
          <cell r="A48">
            <v>560078</v>
          </cell>
          <cell r="B48" t="str">
            <v>СОЛЬ-ИЛЕЦКАЯ ГБ</v>
          </cell>
          <cell r="C48">
            <v>11239</v>
          </cell>
          <cell r="D48">
            <v>34121</v>
          </cell>
        </row>
        <row r="49">
          <cell r="A49">
            <v>560079</v>
          </cell>
          <cell r="B49" t="str">
            <v>СОРОЧИНСКАЯ ГБ</v>
          </cell>
          <cell r="C49">
            <v>9753</v>
          </cell>
          <cell r="D49">
            <v>33541</v>
          </cell>
        </row>
        <row r="50">
          <cell r="A50">
            <v>560080</v>
          </cell>
          <cell r="B50" t="str">
            <v>ТАШЛИНСКАЯ РБ</v>
          </cell>
          <cell r="C50">
            <v>5203</v>
          </cell>
          <cell r="D50">
            <v>17570</v>
          </cell>
        </row>
        <row r="51">
          <cell r="A51">
            <v>560081</v>
          </cell>
          <cell r="B51" t="str">
            <v>ТОЦКАЯ РБ</v>
          </cell>
          <cell r="C51">
            <v>6594</v>
          </cell>
          <cell r="D51">
            <v>20118</v>
          </cell>
        </row>
        <row r="52">
          <cell r="A52">
            <v>560082</v>
          </cell>
          <cell r="B52" t="str">
            <v>ТЮЛЬГАНСКАЯ РБ</v>
          </cell>
          <cell r="C52">
            <v>3914</v>
          </cell>
          <cell r="D52">
            <v>15697</v>
          </cell>
        </row>
        <row r="53">
          <cell r="A53">
            <v>560083</v>
          </cell>
          <cell r="B53" t="str">
            <v>ШАРЛЫКСКАЯ РБ</v>
          </cell>
          <cell r="C53">
            <v>3335</v>
          </cell>
          <cell r="D53">
            <v>14249</v>
          </cell>
        </row>
        <row r="54">
          <cell r="A54">
            <v>560084</v>
          </cell>
          <cell r="B54" t="str">
            <v>ЯСНЕНСКАЯ ГБ</v>
          </cell>
          <cell r="C54">
            <v>7508</v>
          </cell>
          <cell r="D54">
            <v>21370</v>
          </cell>
        </row>
        <row r="55">
          <cell r="A55">
            <v>560085</v>
          </cell>
          <cell r="B55" t="str">
            <v>СТУДЕНЧЕСКАЯ ПОЛИКЛИНИКА ОГУ</v>
          </cell>
          <cell r="C55">
            <v>581</v>
          </cell>
          <cell r="D55">
            <v>9777</v>
          </cell>
        </row>
        <row r="56">
          <cell r="A56">
            <v>560086</v>
          </cell>
          <cell r="B56" t="str">
            <v>ОРЕНБУРГ ОКБ НА СТ. ОРЕНБУРГ</v>
          </cell>
          <cell r="C56">
            <v>757</v>
          </cell>
          <cell r="D56">
            <v>18271</v>
          </cell>
        </row>
        <row r="57">
          <cell r="A57">
            <v>560087</v>
          </cell>
          <cell r="B57" t="str">
            <v>ОРСКАЯ УБ НА СТ. ОРСК</v>
          </cell>
          <cell r="C57">
            <v>0</v>
          </cell>
          <cell r="D57">
            <v>23547</v>
          </cell>
        </row>
        <row r="58">
          <cell r="A58">
            <v>560088</v>
          </cell>
          <cell r="B58" t="str">
            <v>БУЗУЛУКСКАЯ УЗЛ.  Б-ЦА НА СТ.  БУЗУЛУК</v>
          </cell>
          <cell r="C58">
            <v>0</v>
          </cell>
          <cell r="D58">
            <v>5521</v>
          </cell>
        </row>
        <row r="59">
          <cell r="A59">
            <v>560089</v>
          </cell>
          <cell r="B59" t="str">
            <v>АБДУЛИНСКАЯ УЗЛ. ПОЛ-КА НА СТ. АБДУЛИНО</v>
          </cell>
          <cell r="C59">
            <v>0</v>
          </cell>
          <cell r="D59">
            <v>3674</v>
          </cell>
        </row>
        <row r="60">
          <cell r="A60">
            <v>560096</v>
          </cell>
          <cell r="B60" t="str">
            <v>ОРЕНБУРГ ФИЛИАЛ № 3 ФГКУ "426 ВГ" МО РФ</v>
          </cell>
          <cell r="C60">
            <v>38</v>
          </cell>
          <cell r="D60">
            <v>517</v>
          </cell>
        </row>
        <row r="61">
          <cell r="A61">
            <v>560098</v>
          </cell>
          <cell r="B61" t="str">
            <v xml:space="preserve">ФКУЗ МСЧ-56 ФСИН РОССИИ </v>
          </cell>
          <cell r="C61">
            <v>0</v>
          </cell>
          <cell r="D61">
            <v>6019</v>
          </cell>
        </row>
        <row r="62">
          <cell r="A62">
            <v>560099</v>
          </cell>
          <cell r="B62" t="str">
            <v>МСЧ МВД ПО ОРЕНБУРГСКОЙ ОБЛАСТИ</v>
          </cell>
          <cell r="C62">
            <v>160</v>
          </cell>
          <cell r="D62">
            <v>2414</v>
          </cell>
        </row>
        <row r="63">
          <cell r="A63">
            <v>560206</v>
          </cell>
          <cell r="B63" t="str">
            <v>НОВОТРОИЦК БОЛЬНИЦА СКОРОЙ МЕДИЦИНСКОЙ ПОМОЩИ</v>
          </cell>
          <cell r="C63">
            <v>96</v>
          </cell>
          <cell r="D63">
            <v>74693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 взр."/>
      <sheetName val="4Прил.Профил. дети"/>
      <sheetName val="5Прил. НП"/>
      <sheetName val="6Вызовы СМП"/>
      <sheetName val="7. Уровень госп. ПН"/>
      <sheetName val="8.Экстр.госпитализации"/>
      <sheetName val="9.АПП после инфаркта,инсульта"/>
      <sheetName val="6Весовые коэф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16643</v>
          </cell>
          <cell r="E6">
            <v>16643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78</v>
          </cell>
          <cell r="D7">
            <v>4203</v>
          </cell>
          <cell r="E7">
            <v>4281</v>
          </cell>
          <cell r="F7">
            <v>0.02</v>
          </cell>
          <cell r="G7">
            <v>0.98</v>
          </cell>
        </row>
        <row r="8">
          <cell r="A8">
            <v>560017</v>
          </cell>
          <cell r="B8" t="str">
            <v>ОРЕНБУРГ ГБУЗ ГКБ №1</v>
          </cell>
          <cell r="C8">
            <v>3</v>
          </cell>
          <cell r="D8">
            <v>76148</v>
          </cell>
          <cell r="E8">
            <v>76151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4287</v>
          </cell>
          <cell r="D9">
            <v>88898</v>
          </cell>
          <cell r="E9">
            <v>93185</v>
          </cell>
          <cell r="F9">
            <v>0.05</v>
          </cell>
          <cell r="G9">
            <v>0.95</v>
          </cell>
        </row>
        <row r="10">
          <cell r="A10">
            <v>560021</v>
          </cell>
          <cell r="B10" t="str">
            <v>ОРЕНБУРГ ГБУЗ ГКБ № 5</v>
          </cell>
          <cell r="C10">
            <v>37623</v>
          </cell>
          <cell r="D10">
            <v>55692</v>
          </cell>
          <cell r="E10">
            <v>93315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23742</v>
          </cell>
          <cell r="D11">
            <v>66561</v>
          </cell>
          <cell r="E11">
            <v>90303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49797</v>
          </cell>
          <cell r="D12">
            <v>2563</v>
          </cell>
          <cell r="E12">
            <v>52360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18922</v>
          </cell>
          <cell r="D13">
            <v>93817</v>
          </cell>
          <cell r="E13">
            <v>112739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1</v>
          </cell>
          <cell r="D14">
            <v>20918</v>
          </cell>
          <cell r="E14">
            <v>20919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40375</v>
          </cell>
          <cell r="E15">
            <v>40375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2</v>
          </cell>
          <cell r="D16">
            <v>38139</v>
          </cell>
          <cell r="E16">
            <v>38141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30887</v>
          </cell>
          <cell r="D17">
            <v>1817</v>
          </cell>
          <cell r="E17">
            <v>32704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10767</v>
          </cell>
          <cell r="D18">
            <v>47649</v>
          </cell>
          <cell r="E18">
            <v>58416</v>
          </cell>
          <cell r="F18">
            <v>0.18</v>
          </cell>
          <cell r="G18">
            <v>0.82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19384</v>
          </cell>
          <cell r="D19">
            <v>1729</v>
          </cell>
          <cell r="E19">
            <v>21113</v>
          </cell>
          <cell r="F19">
            <v>0.92</v>
          </cell>
          <cell r="G19">
            <v>0.08</v>
          </cell>
        </row>
        <row r="20">
          <cell r="A20">
            <v>560043</v>
          </cell>
          <cell r="B20" t="str">
            <v>МЕДНОГОРСКАЯ ГБ</v>
          </cell>
          <cell r="C20">
            <v>5128</v>
          </cell>
          <cell r="D20">
            <v>21192</v>
          </cell>
          <cell r="E20">
            <v>26320</v>
          </cell>
          <cell r="F20">
            <v>0.19</v>
          </cell>
          <cell r="G20">
            <v>0.81</v>
          </cell>
        </row>
        <row r="21">
          <cell r="A21">
            <v>560045</v>
          </cell>
          <cell r="B21" t="str">
            <v>БУГУРУСЛАНСКАЯ ГБ</v>
          </cell>
          <cell r="C21">
            <v>5883</v>
          </cell>
          <cell r="D21">
            <v>19864</v>
          </cell>
          <cell r="E21">
            <v>25747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8274</v>
          </cell>
          <cell r="D22">
            <v>30201</v>
          </cell>
          <cell r="E22">
            <v>38475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5636</v>
          </cell>
          <cell r="D23">
            <v>18111</v>
          </cell>
          <cell r="E23">
            <v>23747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4701</v>
          </cell>
          <cell r="D24">
            <v>16237</v>
          </cell>
          <cell r="E24">
            <v>20938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5318</v>
          </cell>
          <cell r="D25">
            <v>16287</v>
          </cell>
          <cell r="E25">
            <v>21605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2801</v>
          </cell>
          <cell r="D26">
            <v>11496</v>
          </cell>
          <cell r="E26">
            <v>14297</v>
          </cell>
          <cell r="F26">
            <v>0.2</v>
          </cell>
          <cell r="G26">
            <v>0.8</v>
          </cell>
        </row>
        <row r="27">
          <cell r="A27">
            <v>560056</v>
          </cell>
          <cell r="B27" t="str">
            <v>АСЕКЕЕВСКАЯ РБ</v>
          </cell>
          <cell r="C27">
            <v>3497</v>
          </cell>
          <cell r="D27">
            <v>15666</v>
          </cell>
          <cell r="E27">
            <v>19163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3365</v>
          </cell>
          <cell r="D28">
            <v>12626</v>
          </cell>
          <cell r="E28">
            <v>15991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9883</v>
          </cell>
          <cell r="D29">
            <v>35088</v>
          </cell>
          <cell r="E29">
            <v>44971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2739</v>
          </cell>
          <cell r="D30">
            <v>10990</v>
          </cell>
          <cell r="E30">
            <v>13729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3725</v>
          </cell>
          <cell r="D31">
            <v>12402</v>
          </cell>
          <cell r="E31">
            <v>16127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5371</v>
          </cell>
          <cell r="D32">
            <v>18243</v>
          </cell>
          <cell r="E32">
            <v>23614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3322</v>
          </cell>
          <cell r="D33">
            <v>13455</v>
          </cell>
          <cell r="E33">
            <v>16777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4257</v>
          </cell>
          <cell r="D34">
            <v>14262</v>
          </cell>
          <cell r="E34">
            <v>18519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9240</v>
          </cell>
          <cell r="D35">
            <v>31378</v>
          </cell>
          <cell r="E35">
            <v>40618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3170</v>
          </cell>
          <cell r="D36">
            <v>13313</v>
          </cell>
          <cell r="E36">
            <v>16483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2340</v>
          </cell>
          <cell r="D37">
            <v>9116</v>
          </cell>
          <cell r="E37">
            <v>11456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6959</v>
          </cell>
          <cell r="D38">
            <v>22077</v>
          </cell>
          <cell r="E38">
            <v>29036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7379</v>
          </cell>
          <cell r="D39">
            <v>25525</v>
          </cell>
          <cell r="E39">
            <v>32904</v>
          </cell>
          <cell r="F39">
            <v>0.22</v>
          </cell>
          <cell r="G39">
            <v>0.78</v>
          </cell>
        </row>
        <row r="40">
          <cell r="A40">
            <v>560069</v>
          </cell>
          <cell r="B40" t="str">
            <v>ОКТЯБРЬСКАЯ РБ</v>
          </cell>
          <cell r="C40">
            <v>4339</v>
          </cell>
          <cell r="D40">
            <v>15737</v>
          </cell>
          <cell r="E40">
            <v>20076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18259</v>
          </cell>
          <cell r="D41">
            <v>56667</v>
          </cell>
          <cell r="E41">
            <v>74926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5973</v>
          </cell>
          <cell r="D42">
            <v>18156</v>
          </cell>
          <cell r="E42">
            <v>24129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5389</v>
          </cell>
          <cell r="D43">
            <v>19830</v>
          </cell>
          <cell r="E43">
            <v>25219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2275</v>
          </cell>
          <cell r="D44">
            <v>11129</v>
          </cell>
          <cell r="E44">
            <v>13404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5526</v>
          </cell>
          <cell r="D45">
            <v>17465</v>
          </cell>
          <cell r="E45">
            <v>22991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9035</v>
          </cell>
          <cell r="D46">
            <v>29942</v>
          </cell>
          <cell r="E46">
            <v>38977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2526</v>
          </cell>
          <cell r="D47">
            <v>9193</v>
          </cell>
          <cell r="E47">
            <v>11719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2242</v>
          </cell>
          <cell r="D48">
            <v>10950</v>
          </cell>
          <cell r="E48">
            <v>13192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11239</v>
          </cell>
          <cell r="D49">
            <v>34121</v>
          </cell>
          <cell r="E49">
            <v>45360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РБ</v>
          </cell>
          <cell r="C50">
            <v>9753</v>
          </cell>
          <cell r="D50">
            <v>33541</v>
          </cell>
          <cell r="E50">
            <v>43294</v>
          </cell>
          <cell r="F50">
            <v>0.23</v>
          </cell>
          <cell r="G50">
            <v>0.77</v>
          </cell>
        </row>
        <row r="51">
          <cell r="A51">
            <v>560080</v>
          </cell>
          <cell r="B51" t="str">
            <v>ТАШЛИНСКАЯ РБ</v>
          </cell>
          <cell r="C51">
            <v>5203</v>
          </cell>
          <cell r="D51">
            <v>17570</v>
          </cell>
          <cell r="E51">
            <v>22773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6594</v>
          </cell>
          <cell r="D52">
            <v>20118</v>
          </cell>
          <cell r="E52">
            <v>26712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3914</v>
          </cell>
          <cell r="D53">
            <v>15697</v>
          </cell>
          <cell r="E53">
            <v>19611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3335</v>
          </cell>
          <cell r="D54">
            <v>14249</v>
          </cell>
          <cell r="E54">
            <v>17584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7508</v>
          </cell>
          <cell r="D55">
            <v>21370</v>
          </cell>
          <cell r="E55">
            <v>28878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581</v>
          </cell>
          <cell r="D56">
            <v>9777</v>
          </cell>
          <cell r="E56">
            <v>10358</v>
          </cell>
          <cell r="F56">
            <v>0.06</v>
          </cell>
          <cell r="G56">
            <v>0.94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757</v>
          </cell>
          <cell r="D57">
            <v>18271</v>
          </cell>
          <cell r="E57">
            <v>19028</v>
          </cell>
          <cell r="F57">
            <v>0.04</v>
          </cell>
          <cell r="G57">
            <v>0.96</v>
          </cell>
        </row>
        <row r="58">
          <cell r="A58">
            <v>560087</v>
          </cell>
          <cell r="B58" t="str">
            <v>ОРСКАЯ УБ НА СТ. ОРСК</v>
          </cell>
          <cell r="C58">
            <v>0</v>
          </cell>
          <cell r="D58">
            <v>23547</v>
          </cell>
          <cell r="E58">
            <v>23547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5521</v>
          </cell>
          <cell r="E59">
            <v>5521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3674</v>
          </cell>
          <cell r="E60">
            <v>3674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38</v>
          </cell>
          <cell r="D61">
            <v>517</v>
          </cell>
          <cell r="E61">
            <v>555</v>
          </cell>
          <cell r="F61">
            <v>7.0000000000000007E-2</v>
          </cell>
          <cell r="G61">
            <v>0.93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6019</v>
          </cell>
          <cell r="E62">
            <v>6019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160</v>
          </cell>
          <cell r="D63">
            <v>2414</v>
          </cell>
          <cell r="E63">
            <v>2574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96</v>
          </cell>
          <cell r="D64">
            <v>74693</v>
          </cell>
          <cell r="E64">
            <v>74789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НОВОТРОИЦК БОЛЬНИЦА СКОРОЙ МЕДИЦИНСКОЙ ПОМОЩИ</v>
          </cell>
          <cell r="C65">
            <v>26291</v>
          </cell>
          <cell r="D65">
            <v>82996</v>
          </cell>
          <cell r="E65">
            <v>109287</v>
          </cell>
          <cell r="F65">
            <v>0.24</v>
          </cell>
          <cell r="G65">
            <v>0.76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1Прил. АПП на 1 жителя"/>
      <sheetName val="2Прил.ПЦ от общего АПП"/>
      <sheetName val="3Прил.Диспанс. взр."/>
      <sheetName val="4Прил.Профил. дети"/>
      <sheetName val="5Прил. НП"/>
      <sheetName val="6Вызовы СМП"/>
      <sheetName val="7. Уровень госп. ПН"/>
      <sheetName val="8.Экстр.госпитализации"/>
      <sheetName val="9.АПП после инфаркта,инсульта"/>
      <sheetName val="6Весовые коэф."/>
    </sheetNames>
    <sheetDataSet>
      <sheetData sheetId="0"/>
      <sheetData sheetId="1">
        <row r="6">
          <cell r="A6">
            <v>560002</v>
          </cell>
        </row>
      </sheetData>
      <sheetData sheetId="2">
        <row r="6">
          <cell r="A6">
            <v>560002</v>
          </cell>
        </row>
      </sheetData>
      <sheetData sheetId="3">
        <row r="5">
          <cell r="A5">
            <v>560002</v>
          </cell>
        </row>
      </sheetData>
      <sheetData sheetId="4">
        <row r="5">
          <cell r="A5">
            <v>560002</v>
          </cell>
        </row>
      </sheetData>
      <sheetData sheetId="5">
        <row r="6">
          <cell r="A6">
            <v>560002</v>
          </cell>
        </row>
      </sheetData>
      <sheetData sheetId="6">
        <row r="6">
          <cell r="A6">
            <v>560002</v>
          </cell>
        </row>
      </sheetData>
      <sheetData sheetId="7">
        <row r="6">
          <cell r="A6">
            <v>560002</v>
          </cell>
        </row>
      </sheetData>
      <sheetData sheetId="8">
        <row r="6">
          <cell r="A6">
            <v>560002</v>
          </cell>
        </row>
      </sheetData>
      <sheetData sheetId="9">
        <row r="6">
          <cell r="A6">
            <v>560002</v>
          </cell>
        </row>
      </sheetData>
      <sheetData sheetId="10">
        <row r="6">
          <cell r="A6">
            <v>560002</v>
          </cell>
          <cell r="B6" t="str">
            <v>ОРЕНБУРГ ОБЛАСТНАЯ КБ  № 2</v>
          </cell>
          <cell r="C6">
            <v>0</v>
          </cell>
          <cell r="D6">
            <v>16643</v>
          </cell>
          <cell r="E6">
            <v>16643</v>
          </cell>
          <cell r="F6">
            <v>0</v>
          </cell>
          <cell r="G6">
            <v>1</v>
          </cell>
        </row>
        <row r="7">
          <cell r="A7">
            <v>560014</v>
          </cell>
          <cell r="B7" t="str">
            <v>ОРЕНБУРГ ГБОУ ВПО ОРГМУ МИНЗДРАВА</v>
          </cell>
          <cell r="C7">
            <v>78</v>
          </cell>
          <cell r="D7">
            <v>4203</v>
          </cell>
          <cell r="E7">
            <v>4281</v>
          </cell>
          <cell r="F7">
            <v>0.02</v>
          </cell>
          <cell r="G7">
            <v>0.98</v>
          </cell>
        </row>
        <row r="8">
          <cell r="A8">
            <v>560017</v>
          </cell>
          <cell r="B8" t="str">
            <v>ОРЕНБУРГ ГБУЗ ГКБ №1</v>
          </cell>
          <cell r="C8">
            <v>3</v>
          </cell>
          <cell r="D8">
            <v>76148</v>
          </cell>
          <cell r="E8">
            <v>76151</v>
          </cell>
          <cell r="F8">
            <v>0</v>
          </cell>
          <cell r="G8">
            <v>1</v>
          </cell>
        </row>
        <row r="9">
          <cell r="A9">
            <v>560019</v>
          </cell>
          <cell r="B9" t="str">
            <v>ОРЕНБУРГ ГАУЗ ГКБ  №3</v>
          </cell>
          <cell r="C9">
            <v>4287</v>
          </cell>
          <cell r="D9">
            <v>88898</v>
          </cell>
          <cell r="E9">
            <v>93185</v>
          </cell>
          <cell r="F9">
            <v>0.05</v>
          </cell>
          <cell r="G9">
            <v>0.95</v>
          </cell>
        </row>
        <row r="10">
          <cell r="A10">
            <v>560021</v>
          </cell>
          <cell r="B10" t="str">
            <v>ОРЕНБУРГ ГБУЗ ГКБ № 5</v>
          </cell>
          <cell r="C10">
            <v>37623</v>
          </cell>
          <cell r="D10">
            <v>55692</v>
          </cell>
          <cell r="E10">
            <v>93315</v>
          </cell>
          <cell r="F10">
            <v>0.4</v>
          </cell>
          <cell r="G10">
            <v>0.6</v>
          </cell>
        </row>
        <row r="11">
          <cell r="A11">
            <v>560022</v>
          </cell>
          <cell r="B11" t="str">
            <v>ОРЕНБУРГ ГАУЗ ГКБ  №6</v>
          </cell>
          <cell r="C11">
            <v>23742</v>
          </cell>
          <cell r="D11">
            <v>66561</v>
          </cell>
          <cell r="E11">
            <v>90303</v>
          </cell>
          <cell r="F11">
            <v>0.26</v>
          </cell>
          <cell r="G11">
            <v>0.74</v>
          </cell>
        </row>
        <row r="12">
          <cell r="A12">
            <v>560024</v>
          </cell>
          <cell r="B12" t="str">
            <v>ОРЕНБУРГ ГАУЗ ДГКБ</v>
          </cell>
          <cell r="C12">
            <v>49797</v>
          </cell>
          <cell r="D12">
            <v>2563</v>
          </cell>
          <cell r="E12">
            <v>52360</v>
          </cell>
          <cell r="F12">
            <v>0.95</v>
          </cell>
          <cell r="G12">
            <v>0.05</v>
          </cell>
        </row>
        <row r="13">
          <cell r="A13">
            <v>560026</v>
          </cell>
          <cell r="B13" t="str">
            <v>ОРЕНБУРГ ГАУЗ ГКБ ИМ. ПИРОГОВА Н.И.</v>
          </cell>
          <cell r="C13">
            <v>18922</v>
          </cell>
          <cell r="D13">
            <v>93817</v>
          </cell>
          <cell r="E13">
            <v>112739</v>
          </cell>
          <cell r="F13">
            <v>0.17</v>
          </cell>
          <cell r="G13">
            <v>0.83</v>
          </cell>
        </row>
        <row r="14">
          <cell r="A14">
            <v>560032</v>
          </cell>
          <cell r="B14" t="str">
            <v>ОРСКАЯ ГАУЗ ГБ № 2</v>
          </cell>
          <cell r="C14">
            <v>1</v>
          </cell>
          <cell r="D14">
            <v>20918</v>
          </cell>
          <cell r="E14">
            <v>20919</v>
          </cell>
          <cell r="F14">
            <v>0</v>
          </cell>
          <cell r="G14">
            <v>1</v>
          </cell>
        </row>
        <row r="15">
          <cell r="A15">
            <v>560033</v>
          </cell>
          <cell r="B15" t="str">
            <v>ОРСКАЯ ГАУЗ ГБ № 3</v>
          </cell>
          <cell r="C15">
            <v>0</v>
          </cell>
          <cell r="D15">
            <v>40375</v>
          </cell>
          <cell r="E15">
            <v>40375</v>
          </cell>
          <cell r="F15">
            <v>0</v>
          </cell>
          <cell r="G15">
            <v>1</v>
          </cell>
        </row>
        <row r="16">
          <cell r="A16">
            <v>560034</v>
          </cell>
          <cell r="B16" t="str">
            <v>ОРСКАЯ ГАУЗ ГБ № 4</v>
          </cell>
          <cell r="C16">
            <v>2</v>
          </cell>
          <cell r="D16">
            <v>38139</v>
          </cell>
          <cell r="E16">
            <v>38141</v>
          </cell>
          <cell r="F16">
            <v>0</v>
          </cell>
          <cell r="G16">
            <v>1</v>
          </cell>
        </row>
        <row r="17">
          <cell r="A17">
            <v>560035</v>
          </cell>
          <cell r="B17" t="str">
            <v>ОРСКАЯ ГАУЗ ГБ № 5</v>
          </cell>
          <cell r="C17">
            <v>30887</v>
          </cell>
          <cell r="D17">
            <v>1817</v>
          </cell>
          <cell r="E17">
            <v>32704</v>
          </cell>
          <cell r="F17">
            <v>0.94</v>
          </cell>
          <cell r="G17">
            <v>0.06</v>
          </cell>
        </row>
        <row r="18">
          <cell r="A18">
            <v>560036</v>
          </cell>
          <cell r="B18" t="str">
            <v>ОРСКАЯ ГАУЗ ГБ № 1</v>
          </cell>
          <cell r="C18">
            <v>10767</v>
          </cell>
          <cell r="D18">
            <v>47649</v>
          </cell>
          <cell r="E18">
            <v>58416</v>
          </cell>
          <cell r="F18">
            <v>0.18</v>
          </cell>
          <cell r="G18">
            <v>0.82</v>
          </cell>
        </row>
        <row r="19">
          <cell r="A19">
            <v>560041</v>
          </cell>
          <cell r="B19" t="str">
            <v>НОВОТРОИЦКАЯ ГАУЗ ДГБ</v>
          </cell>
          <cell r="C19">
            <v>19384</v>
          </cell>
          <cell r="D19">
            <v>1729</v>
          </cell>
          <cell r="E19">
            <v>21113</v>
          </cell>
          <cell r="F19">
            <v>0.92</v>
          </cell>
          <cell r="G19">
            <v>0.08</v>
          </cell>
        </row>
        <row r="20">
          <cell r="A20">
            <v>560043</v>
          </cell>
          <cell r="B20" t="str">
            <v>МЕДНОГОРСКАЯ ГБ</v>
          </cell>
          <cell r="C20">
            <v>5128</v>
          </cell>
          <cell r="D20">
            <v>21192</v>
          </cell>
          <cell r="E20">
            <v>26320</v>
          </cell>
          <cell r="F20">
            <v>0.19</v>
          </cell>
          <cell r="G20">
            <v>0.81</v>
          </cell>
        </row>
        <row r="21">
          <cell r="A21">
            <v>560045</v>
          </cell>
          <cell r="B21" t="str">
            <v>БУГУРУСЛАНСКАЯ ГБ</v>
          </cell>
          <cell r="C21">
            <v>5883</v>
          </cell>
          <cell r="D21">
            <v>19864</v>
          </cell>
          <cell r="E21">
            <v>25747</v>
          </cell>
          <cell r="F21">
            <v>0.23</v>
          </cell>
          <cell r="G21">
            <v>0.77</v>
          </cell>
        </row>
        <row r="22">
          <cell r="A22">
            <v>560047</v>
          </cell>
          <cell r="B22" t="str">
            <v>БУГУРУСЛАНСКАЯ РБ</v>
          </cell>
          <cell r="C22">
            <v>8274</v>
          </cell>
          <cell r="D22">
            <v>30201</v>
          </cell>
          <cell r="E22">
            <v>38475</v>
          </cell>
          <cell r="F22">
            <v>0.22</v>
          </cell>
          <cell r="G22">
            <v>0.78</v>
          </cell>
        </row>
        <row r="23">
          <cell r="A23">
            <v>560052</v>
          </cell>
          <cell r="B23" t="str">
            <v>АБДУЛИНСКАЯ ГБ</v>
          </cell>
          <cell r="C23">
            <v>5636</v>
          </cell>
          <cell r="D23">
            <v>18111</v>
          </cell>
          <cell r="E23">
            <v>23747</v>
          </cell>
          <cell r="F23">
            <v>0.24</v>
          </cell>
          <cell r="G23">
            <v>0.76</v>
          </cell>
        </row>
        <row r="24">
          <cell r="A24">
            <v>560053</v>
          </cell>
          <cell r="B24" t="str">
            <v>АДАМОВСКАЯ РБ</v>
          </cell>
          <cell r="C24">
            <v>4701</v>
          </cell>
          <cell r="D24">
            <v>16237</v>
          </cell>
          <cell r="E24">
            <v>20938</v>
          </cell>
          <cell r="F24">
            <v>0.22</v>
          </cell>
          <cell r="G24">
            <v>0.78</v>
          </cell>
        </row>
        <row r="25">
          <cell r="A25">
            <v>560054</v>
          </cell>
          <cell r="B25" t="str">
            <v>АКБУЛАКСКАЯ РБ</v>
          </cell>
          <cell r="C25">
            <v>5318</v>
          </cell>
          <cell r="D25">
            <v>16287</v>
          </cell>
          <cell r="E25">
            <v>21605</v>
          </cell>
          <cell r="F25">
            <v>0.25</v>
          </cell>
          <cell r="G25">
            <v>0.75</v>
          </cell>
        </row>
        <row r="26">
          <cell r="A26">
            <v>560055</v>
          </cell>
          <cell r="B26" t="str">
            <v>АЛЕКСАНДРОВСКАЯ РБ</v>
          </cell>
          <cell r="C26">
            <v>2801</v>
          </cell>
          <cell r="D26">
            <v>11496</v>
          </cell>
          <cell r="E26">
            <v>14297</v>
          </cell>
          <cell r="F26">
            <v>0.2</v>
          </cell>
          <cell r="G26">
            <v>0.8</v>
          </cell>
        </row>
        <row r="27">
          <cell r="A27">
            <v>560056</v>
          </cell>
          <cell r="B27" t="str">
            <v>АСЕКЕЕВСКАЯ РБ</v>
          </cell>
          <cell r="C27">
            <v>3497</v>
          </cell>
          <cell r="D27">
            <v>15666</v>
          </cell>
          <cell r="E27">
            <v>19163</v>
          </cell>
          <cell r="F27">
            <v>0.18</v>
          </cell>
          <cell r="G27">
            <v>0.82</v>
          </cell>
        </row>
        <row r="28">
          <cell r="A28">
            <v>560057</v>
          </cell>
          <cell r="B28" t="str">
            <v>БЕЛЯЕВСКАЯ РБ</v>
          </cell>
          <cell r="C28">
            <v>3365</v>
          </cell>
          <cell r="D28">
            <v>12626</v>
          </cell>
          <cell r="E28">
            <v>15991</v>
          </cell>
          <cell r="F28">
            <v>0.21</v>
          </cell>
          <cell r="G28">
            <v>0.79</v>
          </cell>
        </row>
        <row r="29">
          <cell r="A29">
            <v>560058</v>
          </cell>
          <cell r="B29" t="str">
            <v>ГАЙСКАЯ ГБ</v>
          </cell>
          <cell r="C29">
            <v>9883</v>
          </cell>
          <cell r="D29">
            <v>35088</v>
          </cell>
          <cell r="E29">
            <v>44971</v>
          </cell>
          <cell r="F29">
            <v>0.22</v>
          </cell>
          <cell r="G29">
            <v>0.78</v>
          </cell>
        </row>
        <row r="30">
          <cell r="A30">
            <v>560059</v>
          </cell>
          <cell r="B30" t="str">
            <v>ГРАЧЕВСКАЯ РБ</v>
          </cell>
          <cell r="C30">
            <v>2739</v>
          </cell>
          <cell r="D30">
            <v>10990</v>
          </cell>
          <cell r="E30">
            <v>13729</v>
          </cell>
          <cell r="F30">
            <v>0.2</v>
          </cell>
          <cell r="G30">
            <v>0.8</v>
          </cell>
        </row>
        <row r="31">
          <cell r="A31">
            <v>560060</v>
          </cell>
          <cell r="B31" t="str">
            <v>ДОМБАРОВСКАЯ РБ</v>
          </cell>
          <cell r="C31">
            <v>3725</v>
          </cell>
          <cell r="D31">
            <v>12402</v>
          </cell>
          <cell r="E31">
            <v>16127</v>
          </cell>
          <cell r="F31">
            <v>0.23</v>
          </cell>
          <cell r="G31">
            <v>0.77</v>
          </cell>
        </row>
        <row r="32">
          <cell r="A32">
            <v>560061</v>
          </cell>
          <cell r="B32" t="str">
            <v>ИЛЕКСКАЯ РБ</v>
          </cell>
          <cell r="C32">
            <v>5371</v>
          </cell>
          <cell r="D32">
            <v>18243</v>
          </cell>
          <cell r="E32">
            <v>23614</v>
          </cell>
          <cell r="F32">
            <v>0.23</v>
          </cell>
          <cell r="G32">
            <v>0.77</v>
          </cell>
        </row>
        <row r="33">
          <cell r="A33">
            <v>560062</v>
          </cell>
          <cell r="B33" t="str">
            <v>КВАРКЕНСКАЯ РБ</v>
          </cell>
          <cell r="C33">
            <v>3322</v>
          </cell>
          <cell r="D33">
            <v>13455</v>
          </cell>
          <cell r="E33">
            <v>16777</v>
          </cell>
          <cell r="F33">
            <v>0.2</v>
          </cell>
          <cell r="G33">
            <v>0.8</v>
          </cell>
        </row>
        <row r="34">
          <cell r="A34">
            <v>560063</v>
          </cell>
          <cell r="B34" t="str">
            <v>КРАСНОГВАРДЕЙСКАЯ РБ</v>
          </cell>
          <cell r="C34">
            <v>4257</v>
          </cell>
          <cell r="D34">
            <v>14262</v>
          </cell>
          <cell r="E34">
            <v>18519</v>
          </cell>
          <cell r="F34">
            <v>0.23</v>
          </cell>
          <cell r="G34">
            <v>0.77</v>
          </cell>
        </row>
        <row r="35">
          <cell r="A35">
            <v>560064</v>
          </cell>
          <cell r="B35" t="str">
            <v>КУВАНДЫКСКАЯ ГБ</v>
          </cell>
          <cell r="C35">
            <v>9240</v>
          </cell>
          <cell r="D35">
            <v>31378</v>
          </cell>
          <cell r="E35">
            <v>40618</v>
          </cell>
          <cell r="F35">
            <v>0.23</v>
          </cell>
          <cell r="G35">
            <v>0.77</v>
          </cell>
        </row>
        <row r="36">
          <cell r="A36">
            <v>560065</v>
          </cell>
          <cell r="B36" t="str">
            <v>КУРМАНАЕВСКАЯ РБ</v>
          </cell>
          <cell r="C36">
            <v>3170</v>
          </cell>
          <cell r="D36">
            <v>13313</v>
          </cell>
          <cell r="E36">
            <v>16483</v>
          </cell>
          <cell r="F36">
            <v>0.19</v>
          </cell>
          <cell r="G36">
            <v>0.81</v>
          </cell>
        </row>
        <row r="37">
          <cell r="A37">
            <v>560066</v>
          </cell>
          <cell r="B37" t="str">
            <v>МАТВЕЕВСКАЯ РБ</v>
          </cell>
          <cell r="C37">
            <v>2340</v>
          </cell>
          <cell r="D37">
            <v>9116</v>
          </cell>
          <cell r="E37">
            <v>11456</v>
          </cell>
          <cell r="F37">
            <v>0.2</v>
          </cell>
          <cell r="G37">
            <v>0.8</v>
          </cell>
        </row>
        <row r="38">
          <cell r="A38">
            <v>560067</v>
          </cell>
          <cell r="B38" t="str">
            <v>НОВООРСКАЯ РБ</v>
          </cell>
          <cell r="C38">
            <v>6959</v>
          </cell>
          <cell r="D38">
            <v>22077</v>
          </cell>
          <cell r="E38">
            <v>29036</v>
          </cell>
          <cell r="F38">
            <v>0.24</v>
          </cell>
          <cell r="G38">
            <v>0.76</v>
          </cell>
        </row>
        <row r="39">
          <cell r="A39">
            <v>560068</v>
          </cell>
          <cell r="B39" t="str">
            <v>НОВОСЕРГИЕВСКАЯ РБ</v>
          </cell>
          <cell r="C39">
            <v>7379</v>
          </cell>
          <cell r="D39">
            <v>25525</v>
          </cell>
          <cell r="E39">
            <v>32904</v>
          </cell>
          <cell r="F39">
            <v>0.22</v>
          </cell>
          <cell r="G39">
            <v>0.78</v>
          </cell>
        </row>
        <row r="40">
          <cell r="A40">
            <v>560069</v>
          </cell>
          <cell r="B40" t="str">
            <v>ОКТЯБРЬСКАЯ РБ</v>
          </cell>
          <cell r="C40">
            <v>4339</v>
          </cell>
          <cell r="D40">
            <v>15737</v>
          </cell>
          <cell r="E40">
            <v>20076</v>
          </cell>
          <cell r="F40">
            <v>0.22</v>
          </cell>
          <cell r="G40">
            <v>0.78</v>
          </cell>
        </row>
        <row r="41">
          <cell r="A41">
            <v>560070</v>
          </cell>
          <cell r="B41" t="str">
            <v>ОРЕНБУРГСКАЯ РБ</v>
          </cell>
          <cell r="C41">
            <v>18259</v>
          </cell>
          <cell r="D41">
            <v>56667</v>
          </cell>
          <cell r="E41">
            <v>74926</v>
          </cell>
          <cell r="F41">
            <v>0.24</v>
          </cell>
          <cell r="G41">
            <v>0.76</v>
          </cell>
        </row>
        <row r="42">
          <cell r="A42">
            <v>560071</v>
          </cell>
          <cell r="B42" t="str">
            <v>ПЕРВОМАЙСКАЯ РБ</v>
          </cell>
          <cell r="C42">
            <v>5973</v>
          </cell>
          <cell r="D42">
            <v>18156</v>
          </cell>
          <cell r="E42">
            <v>24129</v>
          </cell>
          <cell r="F42">
            <v>0.25</v>
          </cell>
          <cell r="G42">
            <v>0.75</v>
          </cell>
        </row>
        <row r="43">
          <cell r="A43">
            <v>560072</v>
          </cell>
          <cell r="B43" t="str">
            <v>ПЕРЕВОЛОЦКАЯ РБ</v>
          </cell>
          <cell r="C43">
            <v>5389</v>
          </cell>
          <cell r="D43">
            <v>19830</v>
          </cell>
          <cell r="E43">
            <v>25219</v>
          </cell>
          <cell r="F43">
            <v>0.21</v>
          </cell>
          <cell r="G43">
            <v>0.79</v>
          </cell>
        </row>
        <row r="44">
          <cell r="A44">
            <v>560073</v>
          </cell>
          <cell r="B44" t="str">
            <v>ПОНОМАРЕВСКАЯ РБ</v>
          </cell>
          <cell r="C44">
            <v>2275</v>
          </cell>
          <cell r="D44">
            <v>11129</v>
          </cell>
          <cell r="E44">
            <v>13404</v>
          </cell>
          <cell r="F44">
            <v>0.17</v>
          </cell>
          <cell r="G44">
            <v>0.83</v>
          </cell>
        </row>
        <row r="45">
          <cell r="A45">
            <v>560074</v>
          </cell>
          <cell r="B45" t="str">
            <v>САКМАРСКАЯ  РБ</v>
          </cell>
          <cell r="C45">
            <v>5526</v>
          </cell>
          <cell r="D45">
            <v>17465</v>
          </cell>
          <cell r="E45">
            <v>22991</v>
          </cell>
          <cell r="F45">
            <v>0.24</v>
          </cell>
          <cell r="G45">
            <v>0.76</v>
          </cell>
        </row>
        <row r="46">
          <cell r="A46">
            <v>560075</v>
          </cell>
          <cell r="B46" t="str">
            <v>САРАКТАШСКАЯ РБ</v>
          </cell>
          <cell r="C46">
            <v>9035</v>
          </cell>
          <cell r="D46">
            <v>29942</v>
          </cell>
          <cell r="E46">
            <v>38977</v>
          </cell>
          <cell r="F46">
            <v>0.23</v>
          </cell>
          <cell r="G46">
            <v>0.77</v>
          </cell>
        </row>
        <row r="47">
          <cell r="A47">
            <v>560076</v>
          </cell>
          <cell r="B47" t="str">
            <v>СВЕТЛИНСКАЯ РБ</v>
          </cell>
          <cell r="C47">
            <v>2526</v>
          </cell>
          <cell r="D47">
            <v>9193</v>
          </cell>
          <cell r="E47">
            <v>11719</v>
          </cell>
          <cell r="F47">
            <v>0.22</v>
          </cell>
          <cell r="G47">
            <v>0.78</v>
          </cell>
        </row>
        <row r="48">
          <cell r="A48">
            <v>560077</v>
          </cell>
          <cell r="B48" t="str">
            <v>СЕВЕРНАЯ РБ</v>
          </cell>
          <cell r="C48">
            <v>2242</v>
          </cell>
          <cell r="D48">
            <v>10950</v>
          </cell>
          <cell r="E48">
            <v>13192</v>
          </cell>
          <cell r="F48">
            <v>0.17</v>
          </cell>
          <cell r="G48">
            <v>0.83</v>
          </cell>
        </row>
        <row r="49">
          <cell r="A49">
            <v>560078</v>
          </cell>
          <cell r="B49" t="str">
            <v>СОЛЬ-ИЛЕЦКАЯ ГБ</v>
          </cell>
          <cell r="C49">
            <v>11239</v>
          </cell>
          <cell r="D49">
            <v>34121</v>
          </cell>
          <cell r="E49">
            <v>45360</v>
          </cell>
          <cell r="F49">
            <v>0.25</v>
          </cell>
          <cell r="G49">
            <v>0.75</v>
          </cell>
        </row>
        <row r="50">
          <cell r="A50">
            <v>560079</v>
          </cell>
          <cell r="B50" t="str">
            <v>СОРОЧИНСКАЯ РБ</v>
          </cell>
          <cell r="C50">
            <v>9753</v>
          </cell>
          <cell r="D50">
            <v>33541</v>
          </cell>
          <cell r="E50">
            <v>43294</v>
          </cell>
          <cell r="F50">
            <v>0.23</v>
          </cell>
          <cell r="G50">
            <v>0.77</v>
          </cell>
        </row>
        <row r="51">
          <cell r="A51">
            <v>560080</v>
          </cell>
          <cell r="B51" t="str">
            <v>ТАШЛИНСКАЯ РБ</v>
          </cell>
          <cell r="C51">
            <v>5203</v>
          </cell>
          <cell r="D51">
            <v>17570</v>
          </cell>
          <cell r="E51">
            <v>22773</v>
          </cell>
          <cell r="F51">
            <v>0.23</v>
          </cell>
          <cell r="G51">
            <v>0.77</v>
          </cell>
        </row>
        <row r="52">
          <cell r="A52">
            <v>560081</v>
          </cell>
          <cell r="B52" t="str">
            <v>ТОЦКАЯ РБ</v>
          </cell>
          <cell r="C52">
            <v>6594</v>
          </cell>
          <cell r="D52">
            <v>20118</v>
          </cell>
          <cell r="E52">
            <v>26712</v>
          </cell>
          <cell r="F52">
            <v>0.25</v>
          </cell>
          <cell r="G52">
            <v>0.75</v>
          </cell>
        </row>
        <row r="53">
          <cell r="A53">
            <v>560082</v>
          </cell>
          <cell r="B53" t="str">
            <v>ТЮЛЬГАНСКАЯ РБ</v>
          </cell>
          <cell r="C53">
            <v>3914</v>
          </cell>
          <cell r="D53">
            <v>15697</v>
          </cell>
          <cell r="E53">
            <v>19611</v>
          </cell>
          <cell r="F53">
            <v>0.2</v>
          </cell>
          <cell r="G53">
            <v>0.8</v>
          </cell>
        </row>
        <row r="54">
          <cell r="A54">
            <v>560083</v>
          </cell>
          <cell r="B54" t="str">
            <v>ШАРЛЫКСКАЯ РБ</v>
          </cell>
          <cell r="C54">
            <v>3335</v>
          </cell>
          <cell r="D54">
            <v>14249</v>
          </cell>
          <cell r="E54">
            <v>17584</v>
          </cell>
          <cell r="F54">
            <v>0.19</v>
          </cell>
          <cell r="G54">
            <v>0.81</v>
          </cell>
        </row>
        <row r="55">
          <cell r="A55">
            <v>560084</v>
          </cell>
          <cell r="B55" t="str">
            <v>ЯСНЕНСКАЯ ГБ</v>
          </cell>
          <cell r="C55">
            <v>7508</v>
          </cell>
          <cell r="D55">
            <v>21370</v>
          </cell>
          <cell r="E55">
            <v>28878</v>
          </cell>
          <cell r="F55">
            <v>0.26</v>
          </cell>
          <cell r="G55">
            <v>0.74</v>
          </cell>
        </row>
        <row r="56">
          <cell r="A56">
            <v>560085</v>
          </cell>
          <cell r="B56" t="str">
            <v>СТУДЕНЧЕСКАЯ ПОЛИКЛИНИКА ОГУ</v>
          </cell>
          <cell r="C56">
            <v>581</v>
          </cell>
          <cell r="D56">
            <v>9777</v>
          </cell>
          <cell r="E56">
            <v>10358</v>
          </cell>
          <cell r="F56">
            <v>0.06</v>
          </cell>
          <cell r="G56">
            <v>0.94</v>
          </cell>
        </row>
        <row r="57">
          <cell r="A57">
            <v>560086</v>
          </cell>
          <cell r="B57" t="str">
            <v>ОРЕНБУРГ ОКБ НА СТ. ОРЕНБУРГ</v>
          </cell>
          <cell r="C57">
            <v>757</v>
          </cell>
          <cell r="D57">
            <v>18271</v>
          </cell>
          <cell r="E57">
            <v>19028</v>
          </cell>
          <cell r="F57">
            <v>0.04</v>
          </cell>
          <cell r="G57">
            <v>0.96</v>
          </cell>
        </row>
        <row r="58">
          <cell r="A58">
            <v>560087</v>
          </cell>
          <cell r="B58" t="str">
            <v>ОРСКАЯ УБ НА СТ. ОРСК</v>
          </cell>
          <cell r="C58">
            <v>0</v>
          </cell>
          <cell r="D58">
            <v>23547</v>
          </cell>
          <cell r="E58">
            <v>23547</v>
          </cell>
          <cell r="F58">
            <v>0</v>
          </cell>
          <cell r="G58">
            <v>1</v>
          </cell>
        </row>
        <row r="59">
          <cell r="A59">
            <v>560088</v>
          </cell>
          <cell r="B59" t="str">
            <v>БУЗУЛУКСКАЯ УЗЛ.  Б-ЦА НА СТ.  БУЗУЛУК</v>
          </cell>
          <cell r="C59">
            <v>0</v>
          </cell>
          <cell r="D59">
            <v>5521</v>
          </cell>
          <cell r="E59">
            <v>5521</v>
          </cell>
          <cell r="F59">
            <v>0</v>
          </cell>
          <cell r="G59">
            <v>1</v>
          </cell>
        </row>
        <row r="60">
          <cell r="A60">
            <v>560089</v>
          </cell>
          <cell r="B60" t="str">
            <v>АБДУЛИНСКАЯ УЗЛ. ПОЛ-КА НА СТ. АБДУЛИНО</v>
          </cell>
          <cell r="C60">
            <v>0</v>
          </cell>
          <cell r="D60">
            <v>3674</v>
          </cell>
          <cell r="E60">
            <v>3674</v>
          </cell>
          <cell r="F60">
            <v>0</v>
          </cell>
          <cell r="G60">
            <v>1</v>
          </cell>
        </row>
        <row r="61">
          <cell r="A61">
            <v>560096</v>
          </cell>
          <cell r="B61" t="str">
            <v>ОРЕНБУРГ ФИЛИАЛ № 3 ФГКУ "426 ВГ" МО РФ</v>
          </cell>
          <cell r="C61">
            <v>38</v>
          </cell>
          <cell r="D61">
            <v>517</v>
          </cell>
          <cell r="E61">
            <v>555</v>
          </cell>
          <cell r="F61">
            <v>7.0000000000000007E-2</v>
          </cell>
          <cell r="G61">
            <v>0.93</v>
          </cell>
        </row>
        <row r="62">
          <cell r="A62">
            <v>560098</v>
          </cell>
          <cell r="B62" t="str">
            <v xml:space="preserve">ФКУЗ МСЧ-56 ФСИН РОССИИ </v>
          </cell>
          <cell r="C62">
            <v>0</v>
          </cell>
          <cell r="D62">
            <v>6019</v>
          </cell>
          <cell r="E62">
            <v>6019</v>
          </cell>
          <cell r="F62">
            <v>0</v>
          </cell>
          <cell r="G62">
            <v>1</v>
          </cell>
        </row>
        <row r="63">
          <cell r="A63">
            <v>560099</v>
          </cell>
          <cell r="B63" t="str">
            <v>МСЧ МВД ПО ОРЕНБУРГСКОЙ ОБЛАСТИ</v>
          </cell>
          <cell r="C63">
            <v>160</v>
          </cell>
          <cell r="D63">
            <v>2414</v>
          </cell>
          <cell r="E63">
            <v>2574</v>
          </cell>
          <cell r="F63">
            <v>0.06</v>
          </cell>
          <cell r="G63">
            <v>0.94</v>
          </cell>
        </row>
        <row r="64">
          <cell r="A64">
            <v>560206</v>
          </cell>
          <cell r="B64" t="str">
            <v>НОВОТРОИЦК БОЛЬНИЦА СКОРОЙ МЕДИЦИНСКОЙ ПОМОЩИ</v>
          </cell>
          <cell r="C64">
            <v>96</v>
          </cell>
          <cell r="D64">
            <v>74693</v>
          </cell>
          <cell r="E64">
            <v>74789</v>
          </cell>
          <cell r="F64">
            <v>0</v>
          </cell>
          <cell r="G64">
            <v>1</v>
          </cell>
        </row>
        <row r="65">
          <cell r="A65">
            <v>560214</v>
          </cell>
          <cell r="B65" t="str">
            <v>НОВОТРОИЦК БОЛЬНИЦА СКОРОЙ МЕДИЦИНСКОЙ ПОМОЩИ</v>
          </cell>
          <cell r="C65">
            <v>26291</v>
          </cell>
          <cell r="D65">
            <v>82996</v>
          </cell>
          <cell r="E65">
            <v>109287</v>
          </cell>
          <cell r="F65">
            <v>0.24</v>
          </cell>
          <cell r="G65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"/>
  <sheetViews>
    <sheetView view="pageBreakPreview" topLeftCell="A91" zoomScaleNormal="100" zoomScaleSheetLayoutView="100" workbookViewId="0">
      <selection activeCell="C11" sqref="C11"/>
    </sheetView>
  </sheetViews>
  <sheetFormatPr defaultRowHeight="15" x14ac:dyDescent="0.25"/>
  <cols>
    <col min="1" max="1" width="45" customWidth="1"/>
    <col min="2" max="2" width="16.7109375" customWidth="1"/>
    <col min="3" max="3" width="23.42578125" customWidth="1"/>
    <col min="4" max="4" width="9.140625" hidden="1" customWidth="1"/>
  </cols>
  <sheetData>
    <row r="1" spans="1:4" ht="47.25" customHeight="1" x14ac:dyDescent="0.3">
      <c r="A1" s="168"/>
      <c r="B1" s="187" t="s">
        <v>210</v>
      </c>
      <c r="C1" s="187"/>
      <c r="D1" s="187"/>
    </row>
    <row r="2" spans="1:4" ht="117.75" customHeight="1" x14ac:dyDescent="0.25">
      <c r="A2" s="190" t="s">
        <v>206</v>
      </c>
      <c r="B2" s="191"/>
      <c r="C2" s="191"/>
    </row>
    <row r="3" spans="1:4" ht="15" customHeight="1" x14ac:dyDescent="0.25">
      <c r="A3" s="188" t="s">
        <v>167</v>
      </c>
      <c r="B3" s="189" t="s">
        <v>217</v>
      </c>
      <c r="C3" s="189"/>
    </row>
    <row r="4" spans="1:4" ht="30" customHeight="1" x14ac:dyDescent="0.25">
      <c r="A4" s="188"/>
      <c r="B4" s="189"/>
      <c r="C4" s="189"/>
    </row>
    <row r="5" spans="1:4" ht="22.5" customHeight="1" x14ac:dyDescent="0.25">
      <c r="A5" s="188"/>
      <c r="B5" s="170" t="s">
        <v>207</v>
      </c>
      <c r="C5" s="169" t="s">
        <v>180</v>
      </c>
    </row>
    <row r="6" spans="1:4" ht="23.25" customHeight="1" x14ac:dyDescent="0.3">
      <c r="A6" s="185" t="s">
        <v>191</v>
      </c>
      <c r="B6" s="186"/>
      <c r="C6" s="186"/>
    </row>
    <row r="7" spans="1:4" x14ac:dyDescent="0.25">
      <c r="A7" s="171" t="s">
        <v>211</v>
      </c>
      <c r="B7" s="172">
        <v>192598018</v>
      </c>
      <c r="C7" s="173">
        <v>9162</v>
      </c>
    </row>
    <row r="8" spans="1:4" x14ac:dyDescent="0.25">
      <c r="A8" s="171" t="s">
        <v>212</v>
      </c>
      <c r="B8" s="172">
        <v>48149504</v>
      </c>
      <c r="C8" s="173">
        <v>2291</v>
      </c>
    </row>
    <row r="9" spans="1:4" x14ac:dyDescent="0.25">
      <c r="A9" s="174" t="s">
        <v>208</v>
      </c>
      <c r="B9" s="175">
        <v>5736845</v>
      </c>
      <c r="C9" s="176">
        <v>271</v>
      </c>
    </row>
    <row r="10" spans="1:4" x14ac:dyDescent="0.25">
      <c r="A10" s="174" t="s">
        <v>7</v>
      </c>
      <c r="B10" s="175">
        <v>1893409</v>
      </c>
      <c r="C10" s="176">
        <v>90</v>
      </c>
    </row>
    <row r="11" spans="1:4" x14ac:dyDescent="0.25">
      <c r="A11" s="174" t="s">
        <v>5</v>
      </c>
      <c r="B11" s="175">
        <v>8583812</v>
      </c>
      <c r="C11" s="176">
        <v>408</v>
      </c>
    </row>
    <row r="12" spans="1:4" x14ac:dyDescent="0.25">
      <c r="A12" s="174" t="s">
        <v>4</v>
      </c>
      <c r="B12" s="175">
        <v>5878302</v>
      </c>
      <c r="C12" s="176">
        <v>278</v>
      </c>
    </row>
    <row r="13" spans="1:4" x14ac:dyDescent="0.25">
      <c r="A13" s="174" t="s">
        <v>209</v>
      </c>
      <c r="B13" s="175">
        <v>26057136</v>
      </c>
      <c r="C13" s="177">
        <v>1244</v>
      </c>
    </row>
    <row r="14" spans="1:4" x14ac:dyDescent="0.25">
      <c r="A14" s="171" t="s">
        <v>213</v>
      </c>
      <c r="B14" s="172">
        <v>48149505</v>
      </c>
      <c r="C14" s="173">
        <v>2292</v>
      </c>
    </row>
    <row r="15" spans="1:4" x14ac:dyDescent="0.25">
      <c r="A15" s="174" t="s">
        <v>208</v>
      </c>
      <c r="B15" s="175">
        <v>5736846</v>
      </c>
      <c r="C15" s="176">
        <v>272</v>
      </c>
    </row>
    <row r="16" spans="1:4" x14ac:dyDescent="0.25">
      <c r="A16" s="174" t="s">
        <v>7</v>
      </c>
      <c r="B16" s="175">
        <v>1893409</v>
      </c>
      <c r="C16" s="176">
        <v>87</v>
      </c>
    </row>
    <row r="17" spans="1:3" x14ac:dyDescent="0.25">
      <c r="A17" s="174" t="s">
        <v>5</v>
      </c>
      <c r="B17" s="175">
        <v>8583812</v>
      </c>
      <c r="C17" s="176">
        <v>408</v>
      </c>
    </row>
    <row r="18" spans="1:3" x14ac:dyDescent="0.25">
      <c r="A18" s="174" t="s">
        <v>4</v>
      </c>
      <c r="B18" s="175">
        <v>5878302</v>
      </c>
      <c r="C18" s="176">
        <v>278</v>
      </c>
    </row>
    <row r="19" spans="1:3" x14ac:dyDescent="0.25">
      <c r="A19" s="174" t="s">
        <v>209</v>
      </c>
      <c r="B19" s="175">
        <v>26057136</v>
      </c>
      <c r="C19" s="177">
        <v>1247</v>
      </c>
    </row>
    <row r="20" spans="1:3" x14ac:dyDescent="0.25">
      <c r="A20" s="171" t="s">
        <v>214</v>
      </c>
      <c r="B20" s="172">
        <v>48149504</v>
      </c>
      <c r="C20" s="173">
        <v>2291</v>
      </c>
    </row>
    <row r="21" spans="1:3" x14ac:dyDescent="0.25">
      <c r="A21" s="174" t="s">
        <v>208</v>
      </c>
      <c r="B21" s="175">
        <v>5736845</v>
      </c>
      <c r="C21" s="176">
        <v>271</v>
      </c>
    </row>
    <row r="22" spans="1:3" x14ac:dyDescent="0.25">
      <c r="A22" s="174" t="s">
        <v>7</v>
      </c>
      <c r="B22" s="175">
        <v>1893409</v>
      </c>
      <c r="C22" s="176">
        <v>87</v>
      </c>
    </row>
    <row r="23" spans="1:3" x14ac:dyDescent="0.25">
      <c r="A23" s="174" t="s">
        <v>5</v>
      </c>
      <c r="B23" s="175">
        <v>8583812</v>
      </c>
      <c r="C23" s="176">
        <v>408</v>
      </c>
    </row>
    <row r="24" spans="1:3" x14ac:dyDescent="0.25">
      <c r="A24" s="174" t="s">
        <v>4</v>
      </c>
      <c r="B24" s="175">
        <v>5878302</v>
      </c>
      <c r="C24" s="176">
        <v>278</v>
      </c>
    </row>
    <row r="25" spans="1:3" x14ac:dyDescent="0.25">
      <c r="A25" s="174" t="s">
        <v>209</v>
      </c>
      <c r="B25" s="175">
        <v>26057136</v>
      </c>
      <c r="C25" s="177">
        <v>1247</v>
      </c>
    </row>
    <row r="26" spans="1:3" x14ac:dyDescent="0.25">
      <c r="A26" s="171" t="s">
        <v>215</v>
      </c>
      <c r="B26" s="172">
        <v>48149505</v>
      </c>
      <c r="C26" s="173">
        <v>2288</v>
      </c>
    </row>
    <row r="27" spans="1:3" x14ac:dyDescent="0.25">
      <c r="A27" s="174" t="s">
        <v>208</v>
      </c>
      <c r="B27" s="175">
        <v>5736846</v>
      </c>
      <c r="C27" s="176">
        <v>272</v>
      </c>
    </row>
    <row r="28" spans="1:3" x14ac:dyDescent="0.25">
      <c r="A28" s="174" t="s">
        <v>7</v>
      </c>
      <c r="B28" s="175">
        <v>1893408</v>
      </c>
      <c r="C28" s="176">
        <v>85</v>
      </c>
    </row>
    <row r="29" spans="1:3" x14ac:dyDescent="0.25">
      <c r="A29" s="174" t="s">
        <v>5</v>
      </c>
      <c r="B29" s="175">
        <v>8583811</v>
      </c>
      <c r="C29" s="176">
        <v>407</v>
      </c>
    </row>
    <row r="30" spans="1:3" x14ac:dyDescent="0.25">
      <c r="A30" s="174" t="s">
        <v>4</v>
      </c>
      <c r="B30" s="175">
        <v>5878303</v>
      </c>
      <c r="C30" s="176">
        <v>277</v>
      </c>
    </row>
    <row r="31" spans="1:3" x14ac:dyDescent="0.25">
      <c r="A31" s="174" t="s">
        <v>209</v>
      </c>
      <c r="B31" s="175">
        <v>26057137</v>
      </c>
      <c r="C31" s="177">
        <v>1247</v>
      </c>
    </row>
    <row r="32" spans="1:3" ht="24.75" customHeight="1" x14ac:dyDescent="0.3">
      <c r="A32" s="185" t="s">
        <v>182</v>
      </c>
      <c r="B32" s="186"/>
      <c r="C32" s="186"/>
    </row>
    <row r="33" spans="1:3" x14ac:dyDescent="0.25">
      <c r="A33" s="171" t="s">
        <v>216</v>
      </c>
      <c r="B33" s="172">
        <v>610161800</v>
      </c>
      <c r="C33" s="173">
        <v>17472</v>
      </c>
    </row>
    <row r="34" spans="1:3" x14ac:dyDescent="0.25">
      <c r="A34" s="171" t="s">
        <v>212</v>
      </c>
      <c r="B34" s="172">
        <v>152540451</v>
      </c>
      <c r="C34" s="173">
        <v>4369</v>
      </c>
    </row>
    <row r="35" spans="1:3" x14ac:dyDescent="0.25">
      <c r="A35" s="174" t="s">
        <v>208</v>
      </c>
      <c r="B35" s="175">
        <v>18776346</v>
      </c>
      <c r="C35" s="176">
        <v>534</v>
      </c>
    </row>
    <row r="36" spans="1:3" x14ac:dyDescent="0.25">
      <c r="A36" s="174" t="s">
        <v>7</v>
      </c>
      <c r="B36" s="175">
        <v>14439667</v>
      </c>
      <c r="C36" s="176">
        <v>409</v>
      </c>
    </row>
    <row r="37" spans="1:3" x14ac:dyDescent="0.25">
      <c r="A37" s="174" t="s">
        <v>5</v>
      </c>
      <c r="B37" s="175">
        <v>40874029</v>
      </c>
      <c r="C37" s="177">
        <v>1174</v>
      </c>
    </row>
    <row r="38" spans="1:3" x14ac:dyDescent="0.25">
      <c r="A38" s="174" t="s">
        <v>4</v>
      </c>
      <c r="B38" s="175">
        <v>25713713</v>
      </c>
      <c r="C38" s="176">
        <v>735</v>
      </c>
    </row>
    <row r="39" spans="1:3" x14ac:dyDescent="0.25">
      <c r="A39" s="174" t="s">
        <v>209</v>
      </c>
      <c r="B39" s="175">
        <v>52736696</v>
      </c>
      <c r="C39" s="177">
        <v>1517</v>
      </c>
    </row>
    <row r="40" spans="1:3" x14ac:dyDescent="0.25">
      <c r="A40" s="171" t="s">
        <v>213</v>
      </c>
      <c r="B40" s="172">
        <v>152540451</v>
      </c>
      <c r="C40" s="173">
        <v>4369</v>
      </c>
    </row>
    <row r="41" spans="1:3" x14ac:dyDescent="0.25">
      <c r="A41" s="174" t="s">
        <v>208</v>
      </c>
      <c r="B41" s="175">
        <v>18776346</v>
      </c>
      <c r="C41" s="176">
        <v>534</v>
      </c>
    </row>
    <row r="42" spans="1:3" x14ac:dyDescent="0.25">
      <c r="A42" s="174" t="s">
        <v>7</v>
      </c>
      <c r="B42" s="175">
        <v>14439667</v>
      </c>
      <c r="C42" s="176">
        <v>409</v>
      </c>
    </row>
    <row r="43" spans="1:3" x14ac:dyDescent="0.25">
      <c r="A43" s="174" t="s">
        <v>5</v>
      </c>
      <c r="B43" s="175">
        <v>40874029</v>
      </c>
      <c r="C43" s="177">
        <v>1174</v>
      </c>
    </row>
    <row r="44" spans="1:3" x14ac:dyDescent="0.25">
      <c r="A44" s="174" t="s">
        <v>4</v>
      </c>
      <c r="B44" s="175">
        <v>25713713</v>
      </c>
      <c r="C44" s="176">
        <v>735</v>
      </c>
    </row>
    <row r="45" spans="1:3" x14ac:dyDescent="0.25">
      <c r="A45" s="174" t="s">
        <v>209</v>
      </c>
      <c r="B45" s="175">
        <v>52736696</v>
      </c>
      <c r="C45" s="177">
        <v>1517</v>
      </c>
    </row>
    <row r="46" spans="1:3" x14ac:dyDescent="0.25">
      <c r="A46" s="171" t="s">
        <v>214</v>
      </c>
      <c r="B46" s="172">
        <v>152540451</v>
      </c>
      <c r="C46" s="173">
        <v>4369</v>
      </c>
    </row>
    <row r="47" spans="1:3" x14ac:dyDescent="0.25">
      <c r="A47" s="174" t="s">
        <v>208</v>
      </c>
      <c r="B47" s="175">
        <v>18776346</v>
      </c>
      <c r="C47" s="176">
        <v>534</v>
      </c>
    </row>
    <row r="48" spans="1:3" x14ac:dyDescent="0.25">
      <c r="A48" s="174" t="s">
        <v>7</v>
      </c>
      <c r="B48" s="175">
        <v>14439667</v>
      </c>
      <c r="C48" s="176">
        <v>409</v>
      </c>
    </row>
    <row r="49" spans="1:3" x14ac:dyDescent="0.25">
      <c r="A49" s="174" t="s">
        <v>5</v>
      </c>
      <c r="B49" s="175">
        <v>40874029</v>
      </c>
      <c r="C49" s="177">
        <v>1174</v>
      </c>
    </row>
    <row r="50" spans="1:3" x14ac:dyDescent="0.25">
      <c r="A50" s="174" t="s">
        <v>4</v>
      </c>
      <c r="B50" s="175">
        <v>25713713</v>
      </c>
      <c r="C50" s="176">
        <v>735</v>
      </c>
    </row>
    <row r="51" spans="1:3" x14ac:dyDescent="0.25">
      <c r="A51" s="174" t="s">
        <v>209</v>
      </c>
      <c r="B51" s="175">
        <v>52736696</v>
      </c>
      <c r="C51" s="177">
        <v>1517</v>
      </c>
    </row>
    <row r="52" spans="1:3" x14ac:dyDescent="0.25">
      <c r="A52" s="171" t="s">
        <v>215</v>
      </c>
      <c r="B52" s="172">
        <v>152540447</v>
      </c>
      <c r="C52" s="173">
        <v>4365</v>
      </c>
    </row>
    <row r="53" spans="1:3" x14ac:dyDescent="0.25">
      <c r="A53" s="174" t="s">
        <v>208</v>
      </c>
      <c r="B53" s="175">
        <v>18776345</v>
      </c>
      <c r="C53" s="176">
        <v>534</v>
      </c>
    </row>
    <row r="54" spans="1:3" x14ac:dyDescent="0.25">
      <c r="A54" s="174" t="s">
        <v>7</v>
      </c>
      <c r="B54" s="175">
        <v>14439667</v>
      </c>
      <c r="C54" s="176">
        <v>407</v>
      </c>
    </row>
    <row r="55" spans="1:3" x14ac:dyDescent="0.25">
      <c r="A55" s="174" t="s">
        <v>5</v>
      </c>
      <c r="B55" s="175">
        <v>40874027</v>
      </c>
      <c r="C55" s="177">
        <v>1174</v>
      </c>
    </row>
    <row r="56" spans="1:3" x14ac:dyDescent="0.25">
      <c r="A56" s="174" t="s">
        <v>4</v>
      </c>
      <c r="B56" s="175">
        <v>25713712</v>
      </c>
      <c r="C56" s="176">
        <v>735</v>
      </c>
    </row>
    <row r="57" spans="1:3" x14ac:dyDescent="0.25">
      <c r="A57" s="174" t="s">
        <v>209</v>
      </c>
      <c r="B57" s="175">
        <v>52736696</v>
      </c>
      <c r="C57" s="177">
        <v>1515</v>
      </c>
    </row>
    <row r="58" spans="1:3" ht="26.25" customHeight="1" x14ac:dyDescent="0.3">
      <c r="A58" s="185" t="s">
        <v>184</v>
      </c>
      <c r="B58" s="186"/>
      <c r="C58" s="186"/>
    </row>
    <row r="59" spans="1:3" x14ac:dyDescent="0.25">
      <c r="A59" s="171" t="s">
        <v>216</v>
      </c>
      <c r="B59" s="172">
        <v>551166782</v>
      </c>
      <c r="C59" s="173">
        <v>20822</v>
      </c>
    </row>
    <row r="60" spans="1:3" x14ac:dyDescent="0.25">
      <c r="A60" s="171" t="s">
        <v>212</v>
      </c>
      <c r="B60" s="172">
        <v>157781368</v>
      </c>
      <c r="C60" s="173">
        <v>5946</v>
      </c>
    </row>
    <row r="61" spans="1:3" x14ac:dyDescent="0.25">
      <c r="A61" s="174" t="s">
        <v>208</v>
      </c>
      <c r="B61" s="175">
        <v>22596013</v>
      </c>
      <c r="C61" s="176">
        <v>858</v>
      </c>
    </row>
    <row r="62" spans="1:3" x14ac:dyDescent="0.25">
      <c r="A62" s="174" t="s">
        <v>7</v>
      </c>
      <c r="B62" s="175">
        <v>16537967</v>
      </c>
      <c r="C62" s="176">
        <v>633</v>
      </c>
    </row>
    <row r="63" spans="1:3" x14ac:dyDescent="0.25">
      <c r="A63" s="174" t="s">
        <v>5</v>
      </c>
      <c r="B63" s="175">
        <v>38379448</v>
      </c>
      <c r="C63" s="177">
        <v>1441</v>
      </c>
    </row>
    <row r="64" spans="1:3" x14ac:dyDescent="0.25">
      <c r="A64" s="174" t="s">
        <v>4</v>
      </c>
      <c r="B64" s="175">
        <v>22590488</v>
      </c>
      <c r="C64" s="176">
        <v>858</v>
      </c>
    </row>
    <row r="65" spans="1:3" x14ac:dyDescent="0.25">
      <c r="A65" s="174" t="s">
        <v>209</v>
      </c>
      <c r="B65" s="175">
        <v>57677452</v>
      </c>
      <c r="C65" s="177">
        <v>2156</v>
      </c>
    </row>
    <row r="66" spans="1:3" x14ac:dyDescent="0.25">
      <c r="A66" s="171" t="s">
        <v>213</v>
      </c>
      <c r="B66" s="172">
        <v>137791696</v>
      </c>
      <c r="C66" s="173">
        <v>5206</v>
      </c>
    </row>
    <row r="67" spans="1:3" x14ac:dyDescent="0.25">
      <c r="A67" s="174" t="s">
        <v>208</v>
      </c>
      <c r="B67" s="175">
        <v>19794721</v>
      </c>
      <c r="C67" s="176">
        <v>754</v>
      </c>
    </row>
    <row r="68" spans="1:3" x14ac:dyDescent="0.25">
      <c r="A68" s="174" t="s">
        <v>7</v>
      </c>
      <c r="B68" s="175">
        <v>14545726</v>
      </c>
      <c r="C68" s="176">
        <v>559</v>
      </c>
    </row>
    <row r="69" spans="1:3" x14ac:dyDescent="0.25">
      <c r="A69" s="174" t="s">
        <v>5</v>
      </c>
      <c r="B69" s="175">
        <v>33470279</v>
      </c>
      <c r="C69" s="177">
        <v>1260</v>
      </c>
    </row>
    <row r="70" spans="1:3" x14ac:dyDescent="0.25">
      <c r="A70" s="174" t="s">
        <v>4</v>
      </c>
      <c r="B70" s="175">
        <v>19789933</v>
      </c>
      <c r="C70" s="176">
        <v>754</v>
      </c>
    </row>
    <row r="71" spans="1:3" x14ac:dyDescent="0.25">
      <c r="A71" s="174" t="s">
        <v>209</v>
      </c>
      <c r="B71" s="175">
        <v>50191037</v>
      </c>
      <c r="C71" s="177">
        <v>1879</v>
      </c>
    </row>
    <row r="72" spans="1:3" x14ac:dyDescent="0.25">
      <c r="A72" s="171" t="s">
        <v>214</v>
      </c>
      <c r="B72" s="172">
        <v>137791697</v>
      </c>
      <c r="C72" s="173">
        <v>5207</v>
      </c>
    </row>
    <row r="73" spans="1:3" x14ac:dyDescent="0.25">
      <c r="A73" s="174" t="s">
        <v>208</v>
      </c>
      <c r="B73" s="175">
        <v>19794721</v>
      </c>
      <c r="C73" s="176">
        <v>754</v>
      </c>
    </row>
    <row r="74" spans="1:3" x14ac:dyDescent="0.25">
      <c r="A74" s="174" t="s">
        <v>7</v>
      </c>
      <c r="B74" s="175">
        <v>14545726</v>
      </c>
      <c r="C74" s="176">
        <v>559</v>
      </c>
    </row>
    <row r="75" spans="1:3" x14ac:dyDescent="0.25">
      <c r="A75" s="174" t="s">
        <v>5</v>
      </c>
      <c r="B75" s="175">
        <v>33470279</v>
      </c>
      <c r="C75" s="177">
        <v>1260</v>
      </c>
    </row>
    <row r="76" spans="1:3" x14ac:dyDescent="0.25">
      <c r="A76" s="174" t="s">
        <v>4</v>
      </c>
      <c r="B76" s="175">
        <v>19789933</v>
      </c>
      <c r="C76" s="176">
        <v>754</v>
      </c>
    </row>
    <row r="77" spans="1:3" x14ac:dyDescent="0.25">
      <c r="A77" s="174" t="s">
        <v>209</v>
      </c>
      <c r="B77" s="175">
        <v>50191038</v>
      </c>
      <c r="C77" s="177">
        <v>1880</v>
      </c>
    </row>
    <row r="78" spans="1:3" x14ac:dyDescent="0.25">
      <c r="A78" s="171" t="s">
        <v>215</v>
      </c>
      <c r="B78" s="172">
        <v>117802021</v>
      </c>
      <c r="C78" s="173">
        <v>4463</v>
      </c>
    </row>
    <row r="79" spans="1:3" x14ac:dyDescent="0.25">
      <c r="A79" s="174" t="s">
        <v>208</v>
      </c>
      <c r="B79" s="175">
        <v>16993427</v>
      </c>
      <c r="C79" s="176">
        <v>649</v>
      </c>
    </row>
    <row r="80" spans="1:3" x14ac:dyDescent="0.25">
      <c r="A80" s="174" t="s">
        <v>7</v>
      </c>
      <c r="B80" s="175">
        <v>12553483</v>
      </c>
      <c r="C80" s="176">
        <v>486</v>
      </c>
    </row>
    <row r="81" spans="1:3" x14ac:dyDescent="0.25">
      <c r="A81" s="174" t="s">
        <v>5</v>
      </c>
      <c r="B81" s="175">
        <v>28561111</v>
      </c>
      <c r="C81" s="177">
        <v>1077</v>
      </c>
    </row>
    <row r="82" spans="1:3" x14ac:dyDescent="0.25">
      <c r="A82" s="174" t="s">
        <v>4</v>
      </c>
      <c r="B82" s="175">
        <v>16989377</v>
      </c>
      <c r="C82" s="176">
        <v>649</v>
      </c>
    </row>
    <row r="83" spans="1:3" x14ac:dyDescent="0.25">
      <c r="A83" s="174" t="s">
        <v>209</v>
      </c>
      <c r="B83" s="175">
        <v>42704623</v>
      </c>
      <c r="C83" s="177">
        <v>1602</v>
      </c>
    </row>
    <row r="84" spans="1:3" ht="38.25" customHeight="1" x14ac:dyDescent="0.3">
      <c r="A84" s="183" t="s">
        <v>189</v>
      </c>
      <c r="B84" s="184"/>
      <c r="C84" s="184"/>
    </row>
    <row r="85" spans="1:3" x14ac:dyDescent="0.25">
      <c r="A85" s="171" t="s">
        <v>211</v>
      </c>
      <c r="B85" s="172">
        <v>115084400</v>
      </c>
      <c r="C85" s="173">
        <v>4889</v>
      </c>
    </row>
    <row r="86" spans="1:3" x14ac:dyDescent="0.25">
      <c r="A86" s="171" t="s">
        <v>212</v>
      </c>
      <c r="B86" s="172">
        <v>28771100</v>
      </c>
      <c r="C86" s="173">
        <v>1222</v>
      </c>
    </row>
    <row r="87" spans="1:3" x14ac:dyDescent="0.25">
      <c r="A87" s="174" t="s">
        <v>208</v>
      </c>
      <c r="B87" s="175">
        <v>3048903</v>
      </c>
      <c r="C87" s="176">
        <v>127</v>
      </c>
    </row>
    <row r="88" spans="1:3" x14ac:dyDescent="0.25">
      <c r="A88" s="174" t="s">
        <v>7</v>
      </c>
      <c r="B88" s="175">
        <v>1010189</v>
      </c>
      <c r="C88" s="176">
        <v>39</v>
      </c>
    </row>
    <row r="89" spans="1:3" x14ac:dyDescent="0.25">
      <c r="A89" s="174" t="s">
        <v>5</v>
      </c>
      <c r="B89" s="175">
        <v>5275547</v>
      </c>
      <c r="C89" s="176">
        <v>224</v>
      </c>
    </row>
    <row r="90" spans="1:3" x14ac:dyDescent="0.25">
      <c r="A90" s="174" t="s">
        <v>4</v>
      </c>
      <c r="B90" s="175">
        <v>3690282</v>
      </c>
      <c r="C90" s="176">
        <v>155</v>
      </c>
    </row>
    <row r="91" spans="1:3" x14ac:dyDescent="0.25">
      <c r="A91" s="174" t="s">
        <v>209</v>
      </c>
      <c r="B91" s="175">
        <v>15746179</v>
      </c>
      <c r="C91" s="176">
        <v>677</v>
      </c>
    </row>
    <row r="92" spans="1:3" x14ac:dyDescent="0.25">
      <c r="A92" s="171" t="s">
        <v>213</v>
      </c>
      <c r="B92" s="172">
        <v>28771100</v>
      </c>
      <c r="C92" s="173">
        <v>1222</v>
      </c>
    </row>
    <row r="93" spans="1:3" x14ac:dyDescent="0.25">
      <c r="A93" s="174" t="s">
        <v>208</v>
      </c>
      <c r="B93" s="175">
        <v>3048903</v>
      </c>
      <c r="C93" s="176">
        <v>127</v>
      </c>
    </row>
    <row r="94" spans="1:3" x14ac:dyDescent="0.25">
      <c r="A94" s="174" t="s">
        <v>7</v>
      </c>
      <c r="B94" s="175">
        <v>1010189</v>
      </c>
      <c r="C94" s="176">
        <v>39</v>
      </c>
    </row>
    <row r="95" spans="1:3" x14ac:dyDescent="0.25">
      <c r="A95" s="174" t="s">
        <v>5</v>
      </c>
      <c r="B95" s="175">
        <v>5275547</v>
      </c>
      <c r="C95" s="176">
        <v>224</v>
      </c>
    </row>
    <row r="96" spans="1:3" x14ac:dyDescent="0.25">
      <c r="A96" s="174" t="s">
        <v>4</v>
      </c>
      <c r="B96" s="175">
        <v>3690282</v>
      </c>
      <c r="C96" s="176">
        <v>155</v>
      </c>
    </row>
    <row r="97" spans="1:3" x14ac:dyDescent="0.25">
      <c r="A97" s="174" t="s">
        <v>209</v>
      </c>
      <c r="B97" s="175">
        <v>15746179</v>
      </c>
      <c r="C97" s="176">
        <v>677</v>
      </c>
    </row>
    <row r="98" spans="1:3" x14ac:dyDescent="0.25">
      <c r="A98" s="171" t="s">
        <v>214</v>
      </c>
      <c r="B98" s="172">
        <v>28771100</v>
      </c>
      <c r="C98" s="173">
        <v>1222</v>
      </c>
    </row>
    <row r="99" spans="1:3" x14ac:dyDescent="0.25">
      <c r="A99" s="174" t="s">
        <v>208</v>
      </c>
      <c r="B99" s="175">
        <v>3048903</v>
      </c>
      <c r="C99" s="176">
        <v>127</v>
      </c>
    </row>
    <row r="100" spans="1:3" x14ac:dyDescent="0.25">
      <c r="A100" s="174" t="s">
        <v>7</v>
      </c>
      <c r="B100" s="175">
        <v>1010189</v>
      </c>
      <c r="C100" s="176">
        <v>39</v>
      </c>
    </row>
    <row r="101" spans="1:3" x14ac:dyDescent="0.25">
      <c r="A101" s="174" t="s">
        <v>5</v>
      </c>
      <c r="B101" s="175">
        <v>5275547</v>
      </c>
      <c r="C101" s="176">
        <v>224</v>
      </c>
    </row>
    <row r="102" spans="1:3" x14ac:dyDescent="0.25">
      <c r="A102" s="174" t="s">
        <v>4</v>
      </c>
      <c r="B102" s="175">
        <v>3690282</v>
      </c>
      <c r="C102" s="176">
        <v>155</v>
      </c>
    </row>
    <row r="103" spans="1:3" x14ac:dyDescent="0.25">
      <c r="A103" s="174" t="s">
        <v>209</v>
      </c>
      <c r="B103" s="175">
        <v>15746179</v>
      </c>
      <c r="C103" s="176">
        <v>677</v>
      </c>
    </row>
    <row r="104" spans="1:3" x14ac:dyDescent="0.25">
      <c r="A104" s="171" t="s">
        <v>215</v>
      </c>
      <c r="B104" s="172">
        <v>28771100</v>
      </c>
      <c r="C104" s="173">
        <v>1223</v>
      </c>
    </row>
    <row r="105" spans="1:3" x14ac:dyDescent="0.25">
      <c r="A105" s="174" t="s">
        <v>208</v>
      </c>
      <c r="B105" s="175">
        <v>3048904</v>
      </c>
      <c r="C105" s="176">
        <v>128</v>
      </c>
    </row>
    <row r="106" spans="1:3" x14ac:dyDescent="0.25">
      <c r="A106" s="174" t="s">
        <v>7</v>
      </c>
      <c r="B106" s="175">
        <v>1010187</v>
      </c>
      <c r="C106" s="176">
        <v>40</v>
      </c>
    </row>
    <row r="107" spans="1:3" x14ac:dyDescent="0.25">
      <c r="A107" s="174" t="s">
        <v>5</v>
      </c>
      <c r="B107" s="175">
        <v>5275548</v>
      </c>
      <c r="C107" s="176">
        <v>223</v>
      </c>
    </row>
    <row r="108" spans="1:3" x14ac:dyDescent="0.25">
      <c r="A108" s="174" t="s">
        <v>4</v>
      </c>
      <c r="B108" s="175">
        <v>3690281</v>
      </c>
      <c r="C108" s="176">
        <v>155</v>
      </c>
    </row>
    <row r="109" spans="1:3" x14ac:dyDescent="0.25">
      <c r="A109" s="174" t="s">
        <v>209</v>
      </c>
      <c r="B109" s="175">
        <v>15746180</v>
      </c>
      <c r="C109" s="176">
        <v>677</v>
      </c>
    </row>
  </sheetData>
  <mergeCells count="8">
    <mergeCell ref="A84:C84"/>
    <mergeCell ref="A6:C6"/>
    <mergeCell ref="B1:D1"/>
    <mergeCell ref="A32:C32"/>
    <mergeCell ref="A58:C58"/>
    <mergeCell ref="A3:A5"/>
    <mergeCell ref="B3:C4"/>
    <mergeCell ref="A2:C2"/>
  </mergeCells>
  <pageMargins left="0.7" right="0.7" top="0.75" bottom="0.75" header="0.3" footer="0.3"/>
  <pageSetup paperSize="9" scale="94" orientation="portrait" r:id="rId1"/>
  <rowBreaks count="2" manualBreakCount="2">
    <brk id="31" max="16383" man="1"/>
    <brk id="8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8" zoomScaleNormal="100" zoomScaleSheetLayoutView="98" workbookViewId="0">
      <pane xSplit="2" ySplit="5" topLeftCell="C22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2" max="2" width="22.42578125" customWidth="1"/>
    <col min="7" max="7" width="10.42578125" customWidth="1"/>
    <col min="8" max="8" width="11.7109375" customWidth="1"/>
    <col min="15" max="15" width="11.140625" customWidth="1"/>
    <col min="256" max="256" width="22.42578125" customWidth="1"/>
    <col min="261" max="261" width="10.42578125" customWidth="1"/>
    <col min="262" max="262" width="11.7109375" customWidth="1"/>
    <col min="269" max="269" width="11.140625" customWidth="1"/>
    <col min="512" max="512" width="22.42578125" customWidth="1"/>
    <col min="517" max="517" width="10.42578125" customWidth="1"/>
    <col min="518" max="518" width="11.7109375" customWidth="1"/>
    <col min="525" max="525" width="11.140625" customWidth="1"/>
    <col min="768" max="768" width="22.42578125" customWidth="1"/>
    <col min="773" max="773" width="10.42578125" customWidth="1"/>
    <col min="774" max="774" width="11.7109375" customWidth="1"/>
    <col min="781" max="781" width="11.140625" customWidth="1"/>
    <col min="1024" max="1024" width="22.42578125" customWidth="1"/>
    <col min="1029" max="1029" width="10.42578125" customWidth="1"/>
    <col min="1030" max="1030" width="11.7109375" customWidth="1"/>
    <col min="1037" max="1037" width="11.140625" customWidth="1"/>
    <col min="1280" max="1280" width="22.42578125" customWidth="1"/>
    <col min="1285" max="1285" width="10.42578125" customWidth="1"/>
    <col min="1286" max="1286" width="11.7109375" customWidth="1"/>
    <col min="1293" max="1293" width="11.140625" customWidth="1"/>
    <col min="1536" max="1536" width="22.42578125" customWidth="1"/>
    <col min="1541" max="1541" width="10.42578125" customWidth="1"/>
    <col min="1542" max="1542" width="11.7109375" customWidth="1"/>
    <col min="1549" max="1549" width="11.140625" customWidth="1"/>
    <col min="1792" max="1792" width="22.42578125" customWidth="1"/>
    <col min="1797" max="1797" width="10.42578125" customWidth="1"/>
    <col min="1798" max="1798" width="11.7109375" customWidth="1"/>
    <col min="1805" max="1805" width="11.140625" customWidth="1"/>
    <col min="2048" max="2048" width="22.42578125" customWidth="1"/>
    <col min="2053" max="2053" width="10.42578125" customWidth="1"/>
    <col min="2054" max="2054" width="11.7109375" customWidth="1"/>
    <col min="2061" max="2061" width="11.140625" customWidth="1"/>
    <col min="2304" max="2304" width="22.42578125" customWidth="1"/>
    <col min="2309" max="2309" width="10.42578125" customWidth="1"/>
    <col min="2310" max="2310" width="11.7109375" customWidth="1"/>
    <col min="2317" max="2317" width="11.140625" customWidth="1"/>
    <col min="2560" max="2560" width="22.42578125" customWidth="1"/>
    <col min="2565" max="2565" width="10.42578125" customWidth="1"/>
    <col min="2566" max="2566" width="11.7109375" customWidth="1"/>
    <col min="2573" max="2573" width="11.140625" customWidth="1"/>
    <col min="2816" max="2816" width="22.42578125" customWidth="1"/>
    <col min="2821" max="2821" width="10.42578125" customWidth="1"/>
    <col min="2822" max="2822" width="11.7109375" customWidth="1"/>
    <col min="2829" max="2829" width="11.140625" customWidth="1"/>
    <col min="3072" max="3072" width="22.42578125" customWidth="1"/>
    <col min="3077" max="3077" width="10.42578125" customWidth="1"/>
    <col min="3078" max="3078" width="11.7109375" customWidth="1"/>
    <col min="3085" max="3085" width="11.140625" customWidth="1"/>
    <col min="3328" max="3328" width="22.42578125" customWidth="1"/>
    <col min="3333" max="3333" width="10.42578125" customWidth="1"/>
    <col min="3334" max="3334" width="11.7109375" customWidth="1"/>
    <col min="3341" max="3341" width="11.140625" customWidth="1"/>
    <col min="3584" max="3584" width="22.42578125" customWidth="1"/>
    <col min="3589" max="3589" width="10.42578125" customWidth="1"/>
    <col min="3590" max="3590" width="11.7109375" customWidth="1"/>
    <col min="3597" max="3597" width="11.140625" customWidth="1"/>
    <col min="3840" max="3840" width="22.42578125" customWidth="1"/>
    <col min="3845" max="3845" width="10.42578125" customWidth="1"/>
    <col min="3846" max="3846" width="11.7109375" customWidth="1"/>
    <col min="3853" max="3853" width="11.140625" customWidth="1"/>
    <col min="4096" max="4096" width="22.42578125" customWidth="1"/>
    <col min="4101" max="4101" width="10.42578125" customWidth="1"/>
    <col min="4102" max="4102" width="11.7109375" customWidth="1"/>
    <col min="4109" max="4109" width="11.140625" customWidth="1"/>
    <col min="4352" max="4352" width="22.42578125" customWidth="1"/>
    <col min="4357" max="4357" width="10.42578125" customWidth="1"/>
    <col min="4358" max="4358" width="11.7109375" customWidth="1"/>
    <col min="4365" max="4365" width="11.140625" customWidth="1"/>
    <col min="4608" max="4608" width="22.42578125" customWidth="1"/>
    <col min="4613" max="4613" width="10.42578125" customWidth="1"/>
    <col min="4614" max="4614" width="11.7109375" customWidth="1"/>
    <col min="4621" max="4621" width="11.140625" customWidth="1"/>
    <col min="4864" max="4864" width="22.42578125" customWidth="1"/>
    <col min="4869" max="4869" width="10.42578125" customWidth="1"/>
    <col min="4870" max="4870" width="11.7109375" customWidth="1"/>
    <col min="4877" max="4877" width="11.140625" customWidth="1"/>
    <col min="5120" max="5120" width="22.42578125" customWidth="1"/>
    <col min="5125" max="5125" width="10.42578125" customWidth="1"/>
    <col min="5126" max="5126" width="11.7109375" customWidth="1"/>
    <col min="5133" max="5133" width="11.140625" customWidth="1"/>
    <col min="5376" max="5376" width="22.42578125" customWidth="1"/>
    <col min="5381" max="5381" width="10.42578125" customWidth="1"/>
    <col min="5382" max="5382" width="11.7109375" customWidth="1"/>
    <col min="5389" max="5389" width="11.140625" customWidth="1"/>
    <col min="5632" max="5632" width="22.42578125" customWidth="1"/>
    <col min="5637" max="5637" width="10.42578125" customWidth="1"/>
    <col min="5638" max="5638" width="11.7109375" customWidth="1"/>
    <col min="5645" max="5645" width="11.140625" customWidth="1"/>
    <col min="5888" max="5888" width="22.42578125" customWidth="1"/>
    <col min="5893" max="5893" width="10.42578125" customWidth="1"/>
    <col min="5894" max="5894" width="11.7109375" customWidth="1"/>
    <col min="5901" max="5901" width="11.140625" customWidth="1"/>
    <col min="6144" max="6144" width="22.42578125" customWidth="1"/>
    <col min="6149" max="6149" width="10.42578125" customWidth="1"/>
    <col min="6150" max="6150" width="11.7109375" customWidth="1"/>
    <col min="6157" max="6157" width="11.140625" customWidth="1"/>
    <col min="6400" max="6400" width="22.42578125" customWidth="1"/>
    <col min="6405" max="6405" width="10.42578125" customWidth="1"/>
    <col min="6406" max="6406" width="11.7109375" customWidth="1"/>
    <col min="6413" max="6413" width="11.140625" customWidth="1"/>
    <col min="6656" max="6656" width="22.42578125" customWidth="1"/>
    <col min="6661" max="6661" width="10.42578125" customWidth="1"/>
    <col min="6662" max="6662" width="11.7109375" customWidth="1"/>
    <col min="6669" max="6669" width="11.140625" customWidth="1"/>
    <col min="6912" max="6912" width="22.42578125" customWidth="1"/>
    <col min="6917" max="6917" width="10.42578125" customWidth="1"/>
    <col min="6918" max="6918" width="11.7109375" customWidth="1"/>
    <col min="6925" max="6925" width="11.140625" customWidth="1"/>
    <col min="7168" max="7168" width="22.42578125" customWidth="1"/>
    <col min="7173" max="7173" width="10.42578125" customWidth="1"/>
    <col min="7174" max="7174" width="11.7109375" customWidth="1"/>
    <col min="7181" max="7181" width="11.140625" customWidth="1"/>
    <col min="7424" max="7424" width="22.42578125" customWidth="1"/>
    <col min="7429" max="7429" width="10.42578125" customWidth="1"/>
    <col min="7430" max="7430" width="11.7109375" customWidth="1"/>
    <col min="7437" max="7437" width="11.140625" customWidth="1"/>
    <col min="7680" max="7680" width="22.42578125" customWidth="1"/>
    <col min="7685" max="7685" width="10.42578125" customWidth="1"/>
    <col min="7686" max="7686" width="11.7109375" customWidth="1"/>
    <col min="7693" max="7693" width="11.140625" customWidth="1"/>
    <col min="7936" max="7936" width="22.42578125" customWidth="1"/>
    <col min="7941" max="7941" width="10.42578125" customWidth="1"/>
    <col min="7942" max="7942" width="11.7109375" customWidth="1"/>
    <col min="7949" max="7949" width="11.140625" customWidth="1"/>
    <col min="8192" max="8192" width="22.42578125" customWidth="1"/>
    <col min="8197" max="8197" width="10.42578125" customWidth="1"/>
    <col min="8198" max="8198" width="11.7109375" customWidth="1"/>
    <col min="8205" max="8205" width="11.140625" customWidth="1"/>
    <col min="8448" max="8448" width="22.42578125" customWidth="1"/>
    <col min="8453" max="8453" width="10.42578125" customWidth="1"/>
    <col min="8454" max="8454" width="11.7109375" customWidth="1"/>
    <col min="8461" max="8461" width="11.140625" customWidth="1"/>
    <col min="8704" max="8704" width="22.42578125" customWidth="1"/>
    <col min="8709" max="8709" width="10.42578125" customWidth="1"/>
    <col min="8710" max="8710" width="11.7109375" customWidth="1"/>
    <col min="8717" max="8717" width="11.140625" customWidth="1"/>
    <col min="8960" max="8960" width="22.42578125" customWidth="1"/>
    <col min="8965" max="8965" width="10.42578125" customWidth="1"/>
    <col min="8966" max="8966" width="11.7109375" customWidth="1"/>
    <col min="8973" max="8973" width="11.140625" customWidth="1"/>
    <col min="9216" max="9216" width="22.42578125" customWidth="1"/>
    <col min="9221" max="9221" width="10.42578125" customWidth="1"/>
    <col min="9222" max="9222" width="11.7109375" customWidth="1"/>
    <col min="9229" max="9229" width="11.140625" customWidth="1"/>
    <col min="9472" max="9472" width="22.42578125" customWidth="1"/>
    <col min="9477" max="9477" width="10.42578125" customWidth="1"/>
    <col min="9478" max="9478" width="11.7109375" customWidth="1"/>
    <col min="9485" max="9485" width="11.140625" customWidth="1"/>
    <col min="9728" max="9728" width="22.42578125" customWidth="1"/>
    <col min="9733" max="9733" width="10.42578125" customWidth="1"/>
    <col min="9734" max="9734" width="11.7109375" customWidth="1"/>
    <col min="9741" max="9741" width="11.140625" customWidth="1"/>
    <col min="9984" max="9984" width="22.42578125" customWidth="1"/>
    <col min="9989" max="9989" width="10.42578125" customWidth="1"/>
    <col min="9990" max="9990" width="11.7109375" customWidth="1"/>
    <col min="9997" max="9997" width="11.140625" customWidth="1"/>
    <col min="10240" max="10240" width="22.42578125" customWidth="1"/>
    <col min="10245" max="10245" width="10.42578125" customWidth="1"/>
    <col min="10246" max="10246" width="11.7109375" customWidth="1"/>
    <col min="10253" max="10253" width="11.140625" customWidth="1"/>
    <col min="10496" max="10496" width="22.42578125" customWidth="1"/>
    <col min="10501" max="10501" width="10.42578125" customWidth="1"/>
    <col min="10502" max="10502" width="11.7109375" customWidth="1"/>
    <col min="10509" max="10509" width="11.140625" customWidth="1"/>
    <col min="10752" max="10752" width="22.42578125" customWidth="1"/>
    <col min="10757" max="10757" width="10.42578125" customWidth="1"/>
    <col min="10758" max="10758" width="11.7109375" customWidth="1"/>
    <col min="10765" max="10765" width="11.140625" customWidth="1"/>
    <col min="11008" max="11008" width="22.42578125" customWidth="1"/>
    <col min="11013" max="11013" width="10.42578125" customWidth="1"/>
    <col min="11014" max="11014" width="11.7109375" customWidth="1"/>
    <col min="11021" max="11021" width="11.140625" customWidth="1"/>
    <col min="11264" max="11264" width="22.42578125" customWidth="1"/>
    <col min="11269" max="11269" width="10.42578125" customWidth="1"/>
    <col min="11270" max="11270" width="11.7109375" customWidth="1"/>
    <col min="11277" max="11277" width="11.140625" customWidth="1"/>
    <col min="11520" max="11520" width="22.42578125" customWidth="1"/>
    <col min="11525" max="11525" width="10.42578125" customWidth="1"/>
    <col min="11526" max="11526" width="11.7109375" customWidth="1"/>
    <col min="11533" max="11533" width="11.140625" customWidth="1"/>
    <col min="11776" max="11776" width="22.42578125" customWidth="1"/>
    <col min="11781" max="11781" width="10.42578125" customWidth="1"/>
    <col min="11782" max="11782" width="11.7109375" customWidth="1"/>
    <col min="11789" max="11789" width="11.140625" customWidth="1"/>
    <col min="12032" max="12032" width="22.42578125" customWidth="1"/>
    <col min="12037" max="12037" width="10.42578125" customWidth="1"/>
    <col min="12038" max="12038" width="11.7109375" customWidth="1"/>
    <col min="12045" max="12045" width="11.140625" customWidth="1"/>
    <col min="12288" max="12288" width="22.42578125" customWidth="1"/>
    <col min="12293" max="12293" width="10.42578125" customWidth="1"/>
    <col min="12294" max="12294" width="11.7109375" customWidth="1"/>
    <col min="12301" max="12301" width="11.140625" customWidth="1"/>
    <col min="12544" max="12544" width="22.42578125" customWidth="1"/>
    <col min="12549" max="12549" width="10.42578125" customWidth="1"/>
    <col min="12550" max="12550" width="11.7109375" customWidth="1"/>
    <col min="12557" max="12557" width="11.140625" customWidth="1"/>
    <col min="12800" max="12800" width="22.42578125" customWidth="1"/>
    <col min="12805" max="12805" width="10.42578125" customWidth="1"/>
    <col min="12806" max="12806" width="11.7109375" customWidth="1"/>
    <col min="12813" max="12813" width="11.140625" customWidth="1"/>
    <col min="13056" max="13056" width="22.42578125" customWidth="1"/>
    <col min="13061" max="13061" width="10.42578125" customWidth="1"/>
    <col min="13062" max="13062" width="11.7109375" customWidth="1"/>
    <col min="13069" max="13069" width="11.140625" customWidth="1"/>
    <col min="13312" max="13312" width="22.42578125" customWidth="1"/>
    <col min="13317" max="13317" width="10.42578125" customWidth="1"/>
    <col min="13318" max="13318" width="11.7109375" customWidth="1"/>
    <col min="13325" max="13325" width="11.140625" customWidth="1"/>
    <col min="13568" max="13568" width="22.42578125" customWidth="1"/>
    <col min="13573" max="13573" width="10.42578125" customWidth="1"/>
    <col min="13574" max="13574" width="11.7109375" customWidth="1"/>
    <col min="13581" max="13581" width="11.140625" customWidth="1"/>
    <col min="13824" max="13824" width="22.42578125" customWidth="1"/>
    <col min="13829" max="13829" width="10.42578125" customWidth="1"/>
    <col min="13830" max="13830" width="11.7109375" customWidth="1"/>
    <col min="13837" max="13837" width="11.140625" customWidth="1"/>
    <col min="14080" max="14080" width="22.42578125" customWidth="1"/>
    <col min="14085" max="14085" width="10.42578125" customWidth="1"/>
    <col min="14086" max="14086" width="11.7109375" customWidth="1"/>
    <col min="14093" max="14093" width="11.140625" customWidth="1"/>
    <col min="14336" max="14336" width="22.42578125" customWidth="1"/>
    <col min="14341" max="14341" width="10.42578125" customWidth="1"/>
    <col min="14342" max="14342" width="11.7109375" customWidth="1"/>
    <col min="14349" max="14349" width="11.140625" customWidth="1"/>
    <col min="14592" max="14592" width="22.42578125" customWidth="1"/>
    <col min="14597" max="14597" width="10.42578125" customWidth="1"/>
    <col min="14598" max="14598" width="11.7109375" customWidth="1"/>
    <col min="14605" max="14605" width="11.140625" customWidth="1"/>
    <col min="14848" max="14848" width="22.42578125" customWidth="1"/>
    <col min="14853" max="14853" width="10.42578125" customWidth="1"/>
    <col min="14854" max="14854" width="11.7109375" customWidth="1"/>
    <col min="14861" max="14861" width="11.140625" customWidth="1"/>
    <col min="15104" max="15104" width="22.42578125" customWidth="1"/>
    <col min="15109" max="15109" width="10.42578125" customWidth="1"/>
    <col min="15110" max="15110" width="11.7109375" customWidth="1"/>
    <col min="15117" max="15117" width="11.140625" customWidth="1"/>
    <col min="15360" max="15360" width="22.42578125" customWidth="1"/>
    <col min="15365" max="15365" width="10.42578125" customWidth="1"/>
    <col min="15366" max="15366" width="11.7109375" customWidth="1"/>
    <col min="15373" max="15373" width="11.140625" customWidth="1"/>
    <col min="15616" max="15616" width="22.42578125" customWidth="1"/>
    <col min="15621" max="15621" width="10.42578125" customWidth="1"/>
    <col min="15622" max="15622" width="11.7109375" customWidth="1"/>
    <col min="15629" max="15629" width="11.140625" customWidth="1"/>
    <col min="15872" max="15872" width="22.42578125" customWidth="1"/>
    <col min="15877" max="15877" width="10.42578125" customWidth="1"/>
    <col min="15878" max="15878" width="11.7109375" customWidth="1"/>
    <col min="15885" max="15885" width="11.140625" customWidth="1"/>
    <col min="16128" max="16128" width="22.42578125" customWidth="1"/>
    <col min="16133" max="16133" width="10.42578125" customWidth="1"/>
    <col min="16134" max="16134" width="11.7109375" customWidth="1"/>
    <col min="16141" max="16141" width="11.140625" customWidth="1"/>
  </cols>
  <sheetData>
    <row r="1" spans="1:15" ht="30" customHeight="1" x14ac:dyDescent="0.25">
      <c r="A1" s="57"/>
      <c r="B1" s="81"/>
      <c r="C1" s="81"/>
      <c r="D1" s="81"/>
      <c r="E1" s="81"/>
      <c r="F1" s="81"/>
      <c r="G1" s="82"/>
      <c r="H1" s="83"/>
      <c r="I1" s="15"/>
      <c r="J1" s="15"/>
      <c r="K1" s="187" t="s">
        <v>197</v>
      </c>
      <c r="L1" s="187"/>
      <c r="M1" s="187"/>
      <c r="N1" s="187"/>
      <c r="O1" s="187"/>
    </row>
    <row r="2" spans="1:15" ht="18" x14ac:dyDescent="0.25">
      <c r="A2" s="228" t="s">
        <v>120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39" customHeight="1" x14ac:dyDescent="0.25">
      <c r="A3" s="229" t="s">
        <v>121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s="119" customFormat="1" ht="63.75" customHeight="1" x14ac:dyDescent="0.2">
      <c r="A4" s="246" t="s">
        <v>84</v>
      </c>
      <c r="B4" s="246" t="s">
        <v>85</v>
      </c>
      <c r="C4" s="248" t="s">
        <v>122</v>
      </c>
      <c r="D4" s="249"/>
      <c r="E4" s="250" t="s">
        <v>87</v>
      </c>
      <c r="F4" s="251"/>
      <c r="G4" s="252" t="s">
        <v>123</v>
      </c>
      <c r="H4" s="253"/>
      <c r="I4" s="254" t="s">
        <v>124</v>
      </c>
      <c r="J4" s="255"/>
      <c r="K4" s="256" t="s">
        <v>90</v>
      </c>
      <c r="L4" s="257"/>
      <c r="M4" s="244" t="s">
        <v>91</v>
      </c>
      <c r="N4" s="245"/>
      <c r="O4" s="122" t="s">
        <v>125</v>
      </c>
    </row>
    <row r="5" spans="1:15" s="119" customFormat="1" ht="24" customHeight="1" x14ac:dyDescent="0.2">
      <c r="A5" s="247"/>
      <c r="B5" s="247"/>
      <c r="C5" s="127" t="s">
        <v>93</v>
      </c>
      <c r="D5" s="127" t="s">
        <v>94</v>
      </c>
      <c r="E5" s="127" t="s">
        <v>93</v>
      </c>
      <c r="F5" s="127" t="s">
        <v>94</v>
      </c>
      <c r="G5" s="127" t="s">
        <v>93</v>
      </c>
      <c r="H5" s="127" t="s">
        <v>94</v>
      </c>
      <c r="I5" s="127" t="s">
        <v>93</v>
      </c>
      <c r="J5" s="127" t="s">
        <v>94</v>
      </c>
      <c r="K5" s="127" t="s">
        <v>93</v>
      </c>
      <c r="L5" s="127" t="s">
        <v>94</v>
      </c>
      <c r="M5" s="128" t="s">
        <v>93</v>
      </c>
      <c r="N5" s="129" t="s">
        <v>94</v>
      </c>
      <c r="O5" s="130" t="s">
        <v>95</v>
      </c>
    </row>
    <row r="6" spans="1:15" ht="26.25" x14ac:dyDescent="0.25">
      <c r="A6" s="19">
        <v>560002</v>
      </c>
      <c r="B6" s="20" t="s">
        <v>9</v>
      </c>
      <c r="C6" s="22">
        <v>909</v>
      </c>
      <c r="D6" s="22">
        <v>0</v>
      </c>
      <c r="E6" s="22">
        <v>16643</v>
      </c>
      <c r="F6" s="22">
        <v>0</v>
      </c>
      <c r="G6" s="46">
        <v>5.4600000000000003E-2</v>
      </c>
      <c r="H6" s="46">
        <v>0</v>
      </c>
      <c r="I6" s="24">
        <v>2</v>
      </c>
      <c r="J6" s="47">
        <v>0</v>
      </c>
      <c r="K6" s="25">
        <v>2</v>
      </c>
      <c r="L6" s="25">
        <v>0</v>
      </c>
      <c r="M6" s="26"/>
      <c r="N6" s="48"/>
      <c r="O6" s="28">
        <v>2</v>
      </c>
    </row>
    <row r="7" spans="1:15" ht="26.25" x14ac:dyDescent="0.25">
      <c r="A7" s="19">
        <v>560014</v>
      </c>
      <c r="B7" s="20" t="s">
        <v>20</v>
      </c>
      <c r="C7" s="22">
        <v>109</v>
      </c>
      <c r="D7" s="22">
        <v>2</v>
      </c>
      <c r="E7" s="22">
        <v>4203</v>
      </c>
      <c r="F7" s="22">
        <v>78</v>
      </c>
      <c r="G7" s="46">
        <v>2.5899999999999999E-2</v>
      </c>
      <c r="H7" s="46">
        <v>2.5600000000000001E-2</v>
      </c>
      <c r="I7" s="24">
        <v>2.5</v>
      </c>
      <c r="J7" s="47">
        <v>2.5</v>
      </c>
      <c r="K7" s="25">
        <v>2.4500000000000002</v>
      </c>
      <c r="L7" s="25">
        <v>0.05</v>
      </c>
      <c r="M7" s="26"/>
      <c r="N7" s="48"/>
      <c r="O7" s="28">
        <v>2.5</v>
      </c>
    </row>
    <row r="8" spans="1:15" ht="26.25" x14ac:dyDescent="0.25">
      <c r="A8" s="19">
        <v>560017</v>
      </c>
      <c r="B8" s="20" t="s">
        <v>21</v>
      </c>
      <c r="C8" s="22">
        <v>3860</v>
      </c>
      <c r="D8" s="22">
        <v>3</v>
      </c>
      <c r="E8" s="22">
        <v>76148</v>
      </c>
      <c r="F8" s="22">
        <v>3</v>
      </c>
      <c r="G8" s="46">
        <v>5.0700000000000002E-2</v>
      </c>
      <c r="H8" s="46">
        <v>1</v>
      </c>
      <c r="I8" s="24">
        <v>2.5</v>
      </c>
      <c r="J8" s="47">
        <v>0</v>
      </c>
      <c r="K8" s="25">
        <v>2.5</v>
      </c>
      <c r="L8" s="25">
        <v>0</v>
      </c>
      <c r="M8" s="26"/>
      <c r="N8" s="48"/>
      <c r="O8" s="28">
        <v>2.5</v>
      </c>
    </row>
    <row r="9" spans="1:15" ht="26.25" x14ac:dyDescent="0.25">
      <c r="A9" s="19">
        <v>560019</v>
      </c>
      <c r="B9" s="20" t="s">
        <v>22</v>
      </c>
      <c r="C9" s="22">
        <v>4853</v>
      </c>
      <c r="D9" s="22">
        <v>215</v>
      </c>
      <c r="E9" s="22">
        <v>88898</v>
      </c>
      <c r="F9" s="22">
        <v>4287</v>
      </c>
      <c r="G9" s="46">
        <v>5.4600000000000003E-2</v>
      </c>
      <c r="H9" s="46">
        <v>5.0200000000000002E-2</v>
      </c>
      <c r="I9" s="24">
        <v>2</v>
      </c>
      <c r="J9" s="47">
        <v>2.46</v>
      </c>
      <c r="K9" s="25">
        <v>1.9</v>
      </c>
      <c r="L9" s="25">
        <v>0.12</v>
      </c>
      <c r="M9" s="26"/>
      <c r="N9" s="48"/>
      <c r="O9" s="28">
        <v>2.02</v>
      </c>
    </row>
    <row r="10" spans="1:15" ht="26.25" x14ac:dyDescent="0.25">
      <c r="A10" s="19">
        <v>560021</v>
      </c>
      <c r="B10" s="20" t="s">
        <v>23</v>
      </c>
      <c r="C10" s="22">
        <v>3342</v>
      </c>
      <c r="D10" s="22">
        <v>2500</v>
      </c>
      <c r="E10" s="22">
        <v>55692</v>
      </c>
      <c r="F10" s="22">
        <v>37623</v>
      </c>
      <c r="G10" s="46">
        <v>0.06</v>
      </c>
      <c r="H10" s="46">
        <v>6.6400000000000001E-2</v>
      </c>
      <c r="I10" s="24">
        <v>1.35</v>
      </c>
      <c r="J10" s="47">
        <v>2.44</v>
      </c>
      <c r="K10" s="25">
        <v>0.81</v>
      </c>
      <c r="L10" s="25">
        <v>0.98</v>
      </c>
      <c r="M10" s="26"/>
      <c r="N10" s="48"/>
      <c r="O10" s="28">
        <v>1.79</v>
      </c>
    </row>
    <row r="11" spans="1:15" ht="26.25" x14ac:dyDescent="0.25">
      <c r="A11" s="19">
        <v>560022</v>
      </c>
      <c r="B11" s="20" t="s">
        <v>24</v>
      </c>
      <c r="C11" s="22">
        <v>3849</v>
      </c>
      <c r="D11" s="22">
        <v>1399</v>
      </c>
      <c r="E11" s="22">
        <v>66561</v>
      </c>
      <c r="F11" s="22">
        <v>23742</v>
      </c>
      <c r="G11" s="46">
        <v>5.7799999999999997E-2</v>
      </c>
      <c r="H11" s="46">
        <v>5.8900000000000001E-2</v>
      </c>
      <c r="I11" s="24">
        <v>1.62</v>
      </c>
      <c r="J11" s="47">
        <v>2.4500000000000002</v>
      </c>
      <c r="K11" s="25">
        <v>1.2</v>
      </c>
      <c r="L11" s="25">
        <v>0.64</v>
      </c>
      <c r="M11" s="26"/>
      <c r="N11" s="48"/>
      <c r="O11" s="28">
        <v>1.84</v>
      </c>
    </row>
    <row r="12" spans="1:15" x14ac:dyDescent="0.25">
      <c r="A12" s="19">
        <v>560024</v>
      </c>
      <c r="B12" s="20" t="s">
        <v>25</v>
      </c>
      <c r="C12" s="22">
        <v>66</v>
      </c>
      <c r="D12" s="22">
        <v>3259</v>
      </c>
      <c r="E12" s="22">
        <v>2563</v>
      </c>
      <c r="F12" s="22">
        <v>49797</v>
      </c>
      <c r="G12" s="46">
        <v>2.58E-2</v>
      </c>
      <c r="H12" s="46">
        <v>6.54E-2</v>
      </c>
      <c r="I12" s="24">
        <v>2.5</v>
      </c>
      <c r="J12" s="47">
        <v>2.44</v>
      </c>
      <c r="K12" s="25">
        <v>0.13</v>
      </c>
      <c r="L12" s="25">
        <v>2.3199999999999998</v>
      </c>
      <c r="M12" s="26"/>
      <c r="N12" s="48"/>
      <c r="O12" s="28">
        <v>2.4500000000000002</v>
      </c>
    </row>
    <row r="13" spans="1:15" ht="26.25" x14ac:dyDescent="0.25">
      <c r="A13" s="19">
        <v>560026</v>
      </c>
      <c r="B13" s="20" t="s">
        <v>26</v>
      </c>
      <c r="C13" s="22">
        <v>5465</v>
      </c>
      <c r="D13" s="22">
        <v>1281</v>
      </c>
      <c r="E13" s="22">
        <v>93817</v>
      </c>
      <c r="F13" s="22">
        <v>18922</v>
      </c>
      <c r="G13" s="46">
        <v>5.8299999999999998E-2</v>
      </c>
      <c r="H13" s="46">
        <v>6.7699999999999996E-2</v>
      </c>
      <c r="I13" s="24">
        <v>1.56</v>
      </c>
      <c r="J13" s="47">
        <v>2.44</v>
      </c>
      <c r="K13" s="25">
        <v>1.29</v>
      </c>
      <c r="L13" s="25">
        <v>0.41</v>
      </c>
      <c r="M13" s="26"/>
      <c r="N13" s="48"/>
      <c r="O13" s="28">
        <v>1.7</v>
      </c>
    </row>
    <row r="14" spans="1:15" x14ac:dyDescent="0.25">
      <c r="A14" s="19">
        <v>560032</v>
      </c>
      <c r="B14" s="20" t="s">
        <v>28</v>
      </c>
      <c r="C14" s="22">
        <v>1229</v>
      </c>
      <c r="D14" s="22">
        <v>0</v>
      </c>
      <c r="E14" s="22">
        <v>20918</v>
      </c>
      <c r="F14" s="22">
        <v>1</v>
      </c>
      <c r="G14" s="46">
        <v>5.8799999999999998E-2</v>
      </c>
      <c r="H14" s="46">
        <v>0</v>
      </c>
      <c r="I14" s="24">
        <v>1.5</v>
      </c>
      <c r="J14" s="47">
        <v>0</v>
      </c>
      <c r="K14" s="25">
        <v>1.5</v>
      </c>
      <c r="L14" s="25">
        <v>0</v>
      </c>
      <c r="M14" s="26"/>
      <c r="N14" s="48"/>
      <c r="O14" s="28">
        <v>1.5</v>
      </c>
    </row>
    <row r="15" spans="1:15" x14ac:dyDescent="0.25">
      <c r="A15" s="19">
        <v>560033</v>
      </c>
      <c r="B15" s="20" t="s">
        <v>29</v>
      </c>
      <c r="C15" s="22">
        <v>2246</v>
      </c>
      <c r="D15" s="22">
        <v>0</v>
      </c>
      <c r="E15" s="22">
        <v>40375</v>
      </c>
      <c r="F15" s="22">
        <v>0</v>
      </c>
      <c r="G15" s="46">
        <v>5.5599999999999997E-2</v>
      </c>
      <c r="H15" s="46">
        <v>0</v>
      </c>
      <c r="I15" s="24">
        <v>1.88</v>
      </c>
      <c r="J15" s="47">
        <v>0</v>
      </c>
      <c r="K15" s="25">
        <v>1.88</v>
      </c>
      <c r="L15" s="25">
        <v>0</v>
      </c>
      <c r="M15" s="26"/>
      <c r="N15" s="48"/>
      <c r="O15" s="28">
        <v>1.88</v>
      </c>
    </row>
    <row r="16" spans="1:15" x14ac:dyDescent="0.25">
      <c r="A16" s="19">
        <v>560034</v>
      </c>
      <c r="B16" s="20" t="s">
        <v>30</v>
      </c>
      <c r="C16" s="22">
        <v>2082</v>
      </c>
      <c r="D16" s="22">
        <v>0</v>
      </c>
      <c r="E16" s="22">
        <v>38139</v>
      </c>
      <c r="F16" s="22">
        <v>2</v>
      </c>
      <c r="G16" s="46">
        <v>5.4600000000000003E-2</v>
      </c>
      <c r="H16" s="46">
        <v>0</v>
      </c>
      <c r="I16" s="24">
        <v>2</v>
      </c>
      <c r="J16" s="47">
        <v>0</v>
      </c>
      <c r="K16" s="25">
        <v>2</v>
      </c>
      <c r="L16" s="25">
        <v>0</v>
      </c>
      <c r="M16" s="26"/>
      <c r="N16" s="48"/>
      <c r="O16" s="28">
        <v>2</v>
      </c>
    </row>
    <row r="17" spans="1:15" x14ac:dyDescent="0.25">
      <c r="A17" s="19">
        <v>560035</v>
      </c>
      <c r="B17" s="20" t="s">
        <v>31</v>
      </c>
      <c r="C17" s="22">
        <v>48</v>
      </c>
      <c r="D17" s="22">
        <v>1867</v>
      </c>
      <c r="E17" s="22">
        <v>1817</v>
      </c>
      <c r="F17" s="22">
        <v>30887</v>
      </c>
      <c r="G17" s="46">
        <v>2.64E-2</v>
      </c>
      <c r="H17" s="46">
        <v>6.0400000000000002E-2</v>
      </c>
      <c r="I17" s="24">
        <v>2.5</v>
      </c>
      <c r="J17" s="47">
        <v>2.4500000000000002</v>
      </c>
      <c r="K17" s="25">
        <v>0.15</v>
      </c>
      <c r="L17" s="25">
        <v>2.2999999999999998</v>
      </c>
      <c r="M17" s="26"/>
      <c r="N17" s="48"/>
      <c r="O17" s="28">
        <v>2.4500000000000002</v>
      </c>
    </row>
    <row r="18" spans="1:15" x14ac:dyDescent="0.25">
      <c r="A18" s="19">
        <v>560036</v>
      </c>
      <c r="B18" s="20" t="s">
        <v>27</v>
      </c>
      <c r="C18" s="22">
        <v>2601</v>
      </c>
      <c r="D18" s="22">
        <v>665</v>
      </c>
      <c r="E18" s="22">
        <v>47649</v>
      </c>
      <c r="F18" s="22">
        <v>10767</v>
      </c>
      <c r="G18" s="46">
        <v>5.4600000000000003E-2</v>
      </c>
      <c r="H18" s="46">
        <v>6.1800000000000001E-2</v>
      </c>
      <c r="I18" s="24">
        <v>2</v>
      </c>
      <c r="J18" s="47">
        <v>2.4500000000000002</v>
      </c>
      <c r="K18" s="25">
        <v>1.64</v>
      </c>
      <c r="L18" s="25">
        <v>0.44</v>
      </c>
      <c r="M18" s="26"/>
      <c r="N18" s="48"/>
      <c r="O18" s="28">
        <v>2.08</v>
      </c>
    </row>
    <row r="19" spans="1:15" ht="26.25" x14ac:dyDescent="0.25">
      <c r="A19" s="19">
        <v>560041</v>
      </c>
      <c r="B19" s="20" t="s">
        <v>33</v>
      </c>
      <c r="C19" s="22">
        <v>14</v>
      </c>
      <c r="D19" s="22">
        <v>649</v>
      </c>
      <c r="E19" s="22">
        <v>1729</v>
      </c>
      <c r="F19" s="22">
        <v>19384</v>
      </c>
      <c r="G19" s="46">
        <v>8.0999999999999996E-3</v>
      </c>
      <c r="H19" s="46">
        <v>3.3500000000000002E-2</v>
      </c>
      <c r="I19" s="24">
        <v>2.5</v>
      </c>
      <c r="J19" s="47">
        <v>2.5</v>
      </c>
      <c r="K19" s="25">
        <v>0.2</v>
      </c>
      <c r="L19" s="25">
        <v>2.2999999999999998</v>
      </c>
      <c r="M19" s="26"/>
      <c r="N19" s="48"/>
      <c r="O19" s="28">
        <v>2.5</v>
      </c>
    </row>
    <row r="20" spans="1:15" x14ac:dyDescent="0.25">
      <c r="A20" s="19">
        <v>560043</v>
      </c>
      <c r="B20" s="20" t="s">
        <v>34</v>
      </c>
      <c r="C20" s="22">
        <v>1501</v>
      </c>
      <c r="D20" s="22">
        <v>231</v>
      </c>
      <c r="E20" s="22">
        <v>21192</v>
      </c>
      <c r="F20" s="22">
        <v>5128</v>
      </c>
      <c r="G20" s="46">
        <v>7.0800000000000002E-2</v>
      </c>
      <c r="H20" s="46">
        <v>4.4999999999999998E-2</v>
      </c>
      <c r="I20" s="24">
        <v>0</v>
      </c>
      <c r="J20" s="47">
        <v>2.5</v>
      </c>
      <c r="K20" s="25">
        <v>0</v>
      </c>
      <c r="L20" s="25">
        <v>0.48</v>
      </c>
      <c r="M20" s="26"/>
      <c r="N20" s="48"/>
      <c r="O20" s="28">
        <v>0.48</v>
      </c>
    </row>
    <row r="21" spans="1:15" x14ac:dyDescent="0.25">
      <c r="A21" s="19">
        <v>560045</v>
      </c>
      <c r="B21" s="20" t="s">
        <v>35</v>
      </c>
      <c r="C21" s="22">
        <v>1010</v>
      </c>
      <c r="D21" s="22">
        <v>270</v>
      </c>
      <c r="E21" s="22">
        <v>19864</v>
      </c>
      <c r="F21" s="22">
        <v>5883</v>
      </c>
      <c r="G21" s="46">
        <v>5.0799999999999998E-2</v>
      </c>
      <c r="H21" s="46">
        <v>4.5900000000000003E-2</v>
      </c>
      <c r="I21" s="24">
        <v>2.4700000000000002</v>
      </c>
      <c r="J21" s="47">
        <v>2.5</v>
      </c>
      <c r="K21" s="25">
        <v>1.9</v>
      </c>
      <c r="L21" s="25">
        <v>0.57999999999999996</v>
      </c>
      <c r="M21" s="26"/>
      <c r="N21" s="48"/>
      <c r="O21" s="28">
        <v>2.48</v>
      </c>
    </row>
    <row r="22" spans="1:15" x14ac:dyDescent="0.25">
      <c r="A22" s="19">
        <v>560047</v>
      </c>
      <c r="B22" s="20" t="s">
        <v>36</v>
      </c>
      <c r="C22" s="22">
        <v>1243</v>
      </c>
      <c r="D22" s="22">
        <v>340</v>
      </c>
      <c r="E22" s="22">
        <v>30201</v>
      </c>
      <c r="F22" s="22">
        <v>8274</v>
      </c>
      <c r="G22" s="46">
        <v>4.1200000000000001E-2</v>
      </c>
      <c r="H22" s="46">
        <v>4.1099999999999998E-2</v>
      </c>
      <c r="I22" s="24">
        <v>2.5</v>
      </c>
      <c r="J22" s="47">
        <v>2.5</v>
      </c>
      <c r="K22" s="25">
        <v>1.95</v>
      </c>
      <c r="L22" s="25">
        <v>0.55000000000000004</v>
      </c>
      <c r="M22" s="26"/>
      <c r="N22" s="48"/>
      <c r="O22" s="28">
        <v>2.5</v>
      </c>
    </row>
    <row r="23" spans="1:15" x14ac:dyDescent="0.25">
      <c r="A23" s="19">
        <v>560052</v>
      </c>
      <c r="B23" s="20" t="s">
        <v>38</v>
      </c>
      <c r="C23" s="22">
        <v>954</v>
      </c>
      <c r="D23" s="22">
        <v>286</v>
      </c>
      <c r="E23" s="22">
        <v>18111</v>
      </c>
      <c r="F23" s="22">
        <v>5636</v>
      </c>
      <c r="G23" s="46">
        <v>5.2699999999999997E-2</v>
      </c>
      <c r="H23" s="46">
        <v>5.0700000000000002E-2</v>
      </c>
      <c r="I23" s="24">
        <v>2.23</v>
      </c>
      <c r="J23" s="47">
        <v>2.46</v>
      </c>
      <c r="K23" s="25">
        <v>1.69</v>
      </c>
      <c r="L23" s="25">
        <v>0.59</v>
      </c>
      <c r="M23" s="26"/>
      <c r="N23" s="48"/>
      <c r="O23" s="28">
        <v>2.2799999999999998</v>
      </c>
    </row>
    <row r="24" spans="1:15" x14ac:dyDescent="0.25">
      <c r="A24" s="19">
        <v>560053</v>
      </c>
      <c r="B24" s="20" t="s">
        <v>39</v>
      </c>
      <c r="C24" s="22">
        <v>314</v>
      </c>
      <c r="D24" s="22">
        <v>42</v>
      </c>
      <c r="E24" s="22">
        <v>16237</v>
      </c>
      <c r="F24" s="22">
        <v>4701</v>
      </c>
      <c r="G24" s="46">
        <v>1.9300000000000001E-2</v>
      </c>
      <c r="H24" s="46">
        <v>8.8999999999999999E-3</v>
      </c>
      <c r="I24" s="24">
        <v>2.5</v>
      </c>
      <c r="J24" s="47">
        <v>2.5</v>
      </c>
      <c r="K24" s="25">
        <v>1.95</v>
      </c>
      <c r="L24" s="25">
        <v>0.55000000000000004</v>
      </c>
      <c r="M24" s="26"/>
      <c r="N24" s="48"/>
      <c r="O24" s="28">
        <v>2.5</v>
      </c>
    </row>
    <row r="25" spans="1:15" x14ac:dyDescent="0.25">
      <c r="A25" s="19">
        <v>560054</v>
      </c>
      <c r="B25" s="20" t="s">
        <v>40</v>
      </c>
      <c r="C25" s="22">
        <v>430</v>
      </c>
      <c r="D25" s="22">
        <v>60</v>
      </c>
      <c r="E25" s="22">
        <v>16287</v>
      </c>
      <c r="F25" s="22">
        <v>5318</v>
      </c>
      <c r="G25" s="46">
        <v>2.64E-2</v>
      </c>
      <c r="H25" s="46">
        <v>1.1299999999999999E-2</v>
      </c>
      <c r="I25" s="24">
        <v>2.5</v>
      </c>
      <c r="J25" s="47">
        <v>2.5</v>
      </c>
      <c r="K25" s="25">
        <v>1.87</v>
      </c>
      <c r="L25" s="25">
        <v>0.63</v>
      </c>
      <c r="M25" s="26"/>
      <c r="N25" s="48"/>
      <c r="O25" s="28">
        <v>2.5</v>
      </c>
    </row>
    <row r="26" spans="1:15" ht="26.25" x14ac:dyDescent="0.25">
      <c r="A26" s="19">
        <v>560055</v>
      </c>
      <c r="B26" s="20" t="s">
        <v>41</v>
      </c>
      <c r="C26" s="22">
        <v>509</v>
      </c>
      <c r="D26" s="22">
        <v>92</v>
      </c>
      <c r="E26" s="22">
        <v>11496</v>
      </c>
      <c r="F26" s="22">
        <v>2801</v>
      </c>
      <c r="G26" s="46">
        <v>4.4299999999999999E-2</v>
      </c>
      <c r="H26" s="46">
        <v>3.2800000000000003E-2</v>
      </c>
      <c r="I26" s="24">
        <v>2.5</v>
      </c>
      <c r="J26" s="47">
        <v>2.5</v>
      </c>
      <c r="K26" s="25">
        <v>2</v>
      </c>
      <c r="L26" s="25">
        <v>0.5</v>
      </c>
      <c r="M26" s="26"/>
      <c r="N26" s="48"/>
      <c r="O26" s="28">
        <v>2.5</v>
      </c>
    </row>
    <row r="27" spans="1:15" x14ac:dyDescent="0.25">
      <c r="A27" s="19">
        <v>560056</v>
      </c>
      <c r="B27" s="20" t="s">
        <v>42</v>
      </c>
      <c r="C27" s="22">
        <v>684</v>
      </c>
      <c r="D27" s="22">
        <v>116</v>
      </c>
      <c r="E27" s="22">
        <v>15666</v>
      </c>
      <c r="F27" s="22">
        <v>3497</v>
      </c>
      <c r="G27" s="46">
        <v>4.3700000000000003E-2</v>
      </c>
      <c r="H27" s="46">
        <v>3.32E-2</v>
      </c>
      <c r="I27" s="24">
        <v>2.5</v>
      </c>
      <c r="J27" s="47">
        <v>2.5</v>
      </c>
      <c r="K27" s="25">
        <v>2.0499999999999998</v>
      </c>
      <c r="L27" s="25">
        <v>0.45</v>
      </c>
      <c r="M27" s="26"/>
      <c r="N27" s="48"/>
      <c r="O27" s="28">
        <v>2.5</v>
      </c>
    </row>
    <row r="28" spans="1:15" x14ac:dyDescent="0.25">
      <c r="A28" s="19">
        <v>560057</v>
      </c>
      <c r="B28" s="20" t="s">
        <v>43</v>
      </c>
      <c r="C28" s="22">
        <v>709</v>
      </c>
      <c r="D28" s="22">
        <v>166</v>
      </c>
      <c r="E28" s="22">
        <v>12626</v>
      </c>
      <c r="F28" s="22">
        <v>3365</v>
      </c>
      <c r="G28" s="46">
        <v>5.62E-2</v>
      </c>
      <c r="H28" s="46">
        <v>4.9299999999999997E-2</v>
      </c>
      <c r="I28" s="24">
        <v>1.81</v>
      </c>
      <c r="J28" s="47">
        <v>2.46</v>
      </c>
      <c r="K28" s="25">
        <v>1.43</v>
      </c>
      <c r="L28" s="25">
        <v>0.52</v>
      </c>
      <c r="M28" s="26"/>
      <c r="N28" s="48"/>
      <c r="O28" s="28">
        <v>1.95</v>
      </c>
    </row>
    <row r="29" spans="1:15" x14ac:dyDescent="0.25">
      <c r="A29" s="19">
        <v>560058</v>
      </c>
      <c r="B29" s="20" t="s">
        <v>44</v>
      </c>
      <c r="C29" s="22">
        <v>1777</v>
      </c>
      <c r="D29" s="22">
        <v>367</v>
      </c>
      <c r="E29" s="22">
        <v>35088</v>
      </c>
      <c r="F29" s="22">
        <v>9883</v>
      </c>
      <c r="G29" s="46">
        <v>5.0599999999999999E-2</v>
      </c>
      <c r="H29" s="46">
        <v>3.7100000000000001E-2</v>
      </c>
      <c r="I29" s="24">
        <v>2.5</v>
      </c>
      <c r="J29" s="47">
        <v>2.5</v>
      </c>
      <c r="K29" s="25">
        <v>1.95</v>
      </c>
      <c r="L29" s="25">
        <v>0.55000000000000004</v>
      </c>
      <c r="M29" s="26"/>
      <c r="N29" s="48"/>
      <c r="O29" s="28">
        <v>2.5</v>
      </c>
    </row>
    <row r="30" spans="1:15" x14ac:dyDescent="0.25">
      <c r="A30" s="19">
        <v>560059</v>
      </c>
      <c r="B30" s="20" t="s">
        <v>45</v>
      </c>
      <c r="C30" s="22">
        <v>357</v>
      </c>
      <c r="D30" s="22">
        <v>64</v>
      </c>
      <c r="E30" s="22">
        <v>10990</v>
      </c>
      <c r="F30" s="22">
        <v>2739</v>
      </c>
      <c r="G30" s="46">
        <v>3.2500000000000001E-2</v>
      </c>
      <c r="H30" s="46">
        <v>2.3400000000000001E-2</v>
      </c>
      <c r="I30" s="24">
        <v>2.5</v>
      </c>
      <c r="J30" s="47">
        <v>2.5</v>
      </c>
      <c r="K30" s="25">
        <v>2</v>
      </c>
      <c r="L30" s="25">
        <v>0.5</v>
      </c>
      <c r="M30" s="26"/>
      <c r="N30" s="48"/>
      <c r="O30" s="28">
        <v>2.5</v>
      </c>
    </row>
    <row r="31" spans="1:15" x14ac:dyDescent="0.25">
      <c r="A31" s="19">
        <v>560060</v>
      </c>
      <c r="B31" s="20" t="s">
        <v>46</v>
      </c>
      <c r="C31" s="22">
        <v>531</v>
      </c>
      <c r="D31" s="22">
        <v>145</v>
      </c>
      <c r="E31" s="22">
        <v>12402</v>
      </c>
      <c r="F31" s="22">
        <v>3725</v>
      </c>
      <c r="G31" s="46">
        <v>4.2799999999999998E-2</v>
      </c>
      <c r="H31" s="46">
        <v>3.8899999999999997E-2</v>
      </c>
      <c r="I31" s="24">
        <v>2.5</v>
      </c>
      <c r="J31" s="47">
        <v>2.5</v>
      </c>
      <c r="K31" s="25">
        <v>1.92</v>
      </c>
      <c r="L31" s="25">
        <v>0.57999999999999996</v>
      </c>
      <c r="M31" s="26"/>
      <c r="N31" s="48"/>
      <c r="O31" s="28">
        <v>2.5</v>
      </c>
    </row>
    <row r="32" spans="1:15" x14ac:dyDescent="0.25">
      <c r="A32" s="19">
        <v>560061</v>
      </c>
      <c r="B32" s="20" t="s">
        <v>47</v>
      </c>
      <c r="C32" s="22">
        <v>411</v>
      </c>
      <c r="D32" s="22">
        <v>172</v>
      </c>
      <c r="E32" s="22">
        <v>18243</v>
      </c>
      <c r="F32" s="22">
        <v>5371</v>
      </c>
      <c r="G32" s="46">
        <v>2.2499999999999999E-2</v>
      </c>
      <c r="H32" s="46">
        <v>3.2000000000000001E-2</v>
      </c>
      <c r="I32" s="24">
        <v>2.5</v>
      </c>
      <c r="J32" s="47">
        <v>2.5</v>
      </c>
      <c r="K32" s="25">
        <v>1.92</v>
      </c>
      <c r="L32" s="25">
        <v>0.57999999999999996</v>
      </c>
      <c r="M32" s="26"/>
      <c r="N32" s="48"/>
      <c r="O32" s="28">
        <v>2.5</v>
      </c>
    </row>
    <row r="33" spans="1:15" x14ac:dyDescent="0.25">
      <c r="A33" s="19">
        <v>560062</v>
      </c>
      <c r="B33" s="20" t="s">
        <v>48</v>
      </c>
      <c r="C33" s="22">
        <v>566</v>
      </c>
      <c r="D33" s="22">
        <v>95</v>
      </c>
      <c r="E33" s="22">
        <v>13455</v>
      </c>
      <c r="F33" s="22">
        <v>3322</v>
      </c>
      <c r="G33" s="46">
        <v>4.2099999999999999E-2</v>
      </c>
      <c r="H33" s="46">
        <v>2.86E-2</v>
      </c>
      <c r="I33" s="24">
        <v>2.5</v>
      </c>
      <c r="J33" s="47">
        <v>2.5</v>
      </c>
      <c r="K33" s="25">
        <v>2</v>
      </c>
      <c r="L33" s="25">
        <v>0.5</v>
      </c>
      <c r="M33" s="26"/>
      <c r="N33" s="48"/>
      <c r="O33" s="28">
        <v>2.5</v>
      </c>
    </row>
    <row r="34" spans="1:15" ht="26.25" x14ac:dyDescent="0.25">
      <c r="A34" s="19">
        <v>560063</v>
      </c>
      <c r="B34" s="20" t="s">
        <v>49</v>
      </c>
      <c r="C34" s="22">
        <v>305</v>
      </c>
      <c r="D34" s="22">
        <v>70</v>
      </c>
      <c r="E34" s="22">
        <v>14262</v>
      </c>
      <c r="F34" s="22">
        <v>4257</v>
      </c>
      <c r="G34" s="46">
        <v>2.1399999999999999E-2</v>
      </c>
      <c r="H34" s="46">
        <v>1.6400000000000001E-2</v>
      </c>
      <c r="I34" s="24">
        <v>2.5</v>
      </c>
      <c r="J34" s="47">
        <v>2.5</v>
      </c>
      <c r="K34" s="25">
        <v>1.92</v>
      </c>
      <c r="L34" s="25">
        <v>0.57999999999999996</v>
      </c>
      <c r="M34" s="26"/>
      <c r="N34" s="48"/>
      <c r="O34" s="28">
        <v>2.5</v>
      </c>
    </row>
    <row r="35" spans="1:15" x14ac:dyDescent="0.25">
      <c r="A35" s="19">
        <v>560064</v>
      </c>
      <c r="B35" s="20" t="s">
        <v>50</v>
      </c>
      <c r="C35" s="22">
        <v>1169</v>
      </c>
      <c r="D35" s="22">
        <v>202</v>
      </c>
      <c r="E35" s="22">
        <v>31378</v>
      </c>
      <c r="F35" s="22">
        <v>9240</v>
      </c>
      <c r="G35" s="46">
        <v>3.73E-2</v>
      </c>
      <c r="H35" s="46">
        <v>2.1899999999999999E-2</v>
      </c>
      <c r="I35" s="24">
        <v>2.5</v>
      </c>
      <c r="J35" s="47">
        <v>2.5</v>
      </c>
      <c r="K35" s="25">
        <v>1.92</v>
      </c>
      <c r="L35" s="25">
        <v>0.57999999999999996</v>
      </c>
      <c r="M35" s="26"/>
      <c r="N35" s="48"/>
      <c r="O35" s="28">
        <v>2.5</v>
      </c>
    </row>
    <row r="36" spans="1:15" x14ac:dyDescent="0.25">
      <c r="A36" s="19">
        <v>560065</v>
      </c>
      <c r="B36" s="20" t="s">
        <v>51</v>
      </c>
      <c r="C36" s="22">
        <v>456</v>
      </c>
      <c r="D36" s="22">
        <v>87</v>
      </c>
      <c r="E36" s="22">
        <v>13313</v>
      </c>
      <c r="F36" s="22">
        <v>3170</v>
      </c>
      <c r="G36" s="46">
        <v>3.4299999999999997E-2</v>
      </c>
      <c r="H36" s="46">
        <v>2.7400000000000001E-2</v>
      </c>
      <c r="I36" s="24">
        <v>2.5</v>
      </c>
      <c r="J36" s="47">
        <v>2.5</v>
      </c>
      <c r="K36" s="25">
        <v>2.02</v>
      </c>
      <c r="L36" s="25">
        <v>0.48</v>
      </c>
      <c r="M36" s="26"/>
      <c r="N36" s="48"/>
      <c r="O36" s="28">
        <v>2.5</v>
      </c>
    </row>
    <row r="37" spans="1:15" x14ac:dyDescent="0.25">
      <c r="A37" s="19">
        <v>560066</v>
      </c>
      <c r="B37" s="20" t="s">
        <v>52</v>
      </c>
      <c r="C37" s="22">
        <v>244</v>
      </c>
      <c r="D37" s="22">
        <v>83</v>
      </c>
      <c r="E37" s="22">
        <v>9116</v>
      </c>
      <c r="F37" s="22">
        <v>2340</v>
      </c>
      <c r="G37" s="46">
        <v>2.6800000000000001E-2</v>
      </c>
      <c r="H37" s="46">
        <v>3.5499999999999997E-2</v>
      </c>
      <c r="I37" s="24">
        <v>2.5</v>
      </c>
      <c r="J37" s="47">
        <v>2.5</v>
      </c>
      <c r="K37" s="25">
        <v>2</v>
      </c>
      <c r="L37" s="25">
        <v>0.5</v>
      </c>
      <c r="M37" s="26"/>
      <c r="N37" s="48"/>
      <c r="O37" s="28">
        <v>2.5</v>
      </c>
    </row>
    <row r="38" spans="1:15" x14ac:dyDescent="0.25">
      <c r="A38" s="19">
        <v>560067</v>
      </c>
      <c r="B38" s="20" t="s">
        <v>53</v>
      </c>
      <c r="C38" s="22">
        <v>922</v>
      </c>
      <c r="D38" s="22">
        <v>259</v>
      </c>
      <c r="E38" s="22">
        <v>22077</v>
      </c>
      <c r="F38" s="22">
        <v>6959</v>
      </c>
      <c r="G38" s="46">
        <v>4.1799999999999997E-2</v>
      </c>
      <c r="H38" s="46">
        <v>3.7199999999999997E-2</v>
      </c>
      <c r="I38" s="24">
        <v>2.5</v>
      </c>
      <c r="J38" s="47">
        <v>2.5</v>
      </c>
      <c r="K38" s="25">
        <v>1.9</v>
      </c>
      <c r="L38" s="25">
        <v>0.6</v>
      </c>
      <c r="M38" s="26"/>
      <c r="N38" s="48"/>
      <c r="O38" s="28">
        <v>2.5</v>
      </c>
    </row>
    <row r="39" spans="1:15" ht="26.25" x14ac:dyDescent="0.25">
      <c r="A39" s="19">
        <v>560068</v>
      </c>
      <c r="B39" s="20" t="s">
        <v>54</v>
      </c>
      <c r="C39" s="22">
        <v>868</v>
      </c>
      <c r="D39" s="22">
        <v>200</v>
      </c>
      <c r="E39" s="22">
        <v>25525</v>
      </c>
      <c r="F39" s="22">
        <v>7379</v>
      </c>
      <c r="G39" s="46">
        <v>3.4000000000000002E-2</v>
      </c>
      <c r="H39" s="46">
        <v>2.7099999999999999E-2</v>
      </c>
      <c r="I39" s="24">
        <v>2.5</v>
      </c>
      <c r="J39" s="47">
        <v>2.5</v>
      </c>
      <c r="K39" s="25">
        <v>1.95</v>
      </c>
      <c r="L39" s="25">
        <v>0.55000000000000004</v>
      </c>
      <c r="M39" s="26"/>
      <c r="N39" s="48"/>
      <c r="O39" s="28">
        <v>2.5</v>
      </c>
    </row>
    <row r="40" spans="1:15" x14ac:dyDescent="0.25">
      <c r="A40" s="19">
        <v>560069</v>
      </c>
      <c r="B40" s="20" t="s">
        <v>55</v>
      </c>
      <c r="C40" s="22">
        <v>869</v>
      </c>
      <c r="D40" s="22">
        <v>103</v>
      </c>
      <c r="E40" s="22">
        <v>15737</v>
      </c>
      <c r="F40" s="22">
        <v>4339</v>
      </c>
      <c r="G40" s="46">
        <v>5.5199999999999999E-2</v>
      </c>
      <c r="H40" s="46">
        <v>2.3699999999999999E-2</v>
      </c>
      <c r="I40" s="24">
        <v>1.93</v>
      </c>
      <c r="J40" s="47">
        <v>2.5</v>
      </c>
      <c r="K40" s="25">
        <v>1.51</v>
      </c>
      <c r="L40" s="25">
        <v>0.55000000000000004</v>
      </c>
      <c r="M40" s="26"/>
      <c r="N40" s="48"/>
      <c r="O40" s="28">
        <v>2.06</v>
      </c>
    </row>
    <row r="41" spans="1:15" x14ac:dyDescent="0.25">
      <c r="A41" s="19">
        <v>560070</v>
      </c>
      <c r="B41" s="20" t="s">
        <v>56</v>
      </c>
      <c r="C41" s="22">
        <v>2877</v>
      </c>
      <c r="D41" s="22">
        <v>1328</v>
      </c>
      <c r="E41" s="22">
        <v>56667</v>
      </c>
      <c r="F41" s="22">
        <v>18259</v>
      </c>
      <c r="G41" s="46">
        <v>5.0799999999999998E-2</v>
      </c>
      <c r="H41" s="46">
        <v>7.2700000000000001E-2</v>
      </c>
      <c r="I41" s="24">
        <v>2.4700000000000002</v>
      </c>
      <c r="J41" s="47">
        <v>2.4300000000000002</v>
      </c>
      <c r="K41" s="25">
        <v>1.88</v>
      </c>
      <c r="L41" s="25">
        <v>0.57999999999999996</v>
      </c>
      <c r="M41" s="26"/>
      <c r="N41" s="48"/>
      <c r="O41" s="28">
        <v>2.46</v>
      </c>
    </row>
    <row r="42" spans="1:15" x14ac:dyDescent="0.25">
      <c r="A42" s="19">
        <v>560071</v>
      </c>
      <c r="B42" s="20" t="s">
        <v>57</v>
      </c>
      <c r="C42" s="22">
        <v>960</v>
      </c>
      <c r="D42" s="22">
        <v>311</v>
      </c>
      <c r="E42" s="22">
        <v>18156</v>
      </c>
      <c r="F42" s="22">
        <v>5973</v>
      </c>
      <c r="G42" s="46">
        <v>5.2900000000000003E-2</v>
      </c>
      <c r="H42" s="46">
        <v>5.21E-2</v>
      </c>
      <c r="I42" s="24">
        <v>2.21</v>
      </c>
      <c r="J42" s="47">
        <v>2.46</v>
      </c>
      <c r="K42" s="25">
        <v>1.66</v>
      </c>
      <c r="L42" s="25">
        <v>0.62</v>
      </c>
      <c r="M42" s="26"/>
      <c r="N42" s="48"/>
      <c r="O42" s="28">
        <v>2.2799999999999998</v>
      </c>
    </row>
    <row r="43" spans="1:15" x14ac:dyDescent="0.25">
      <c r="A43" s="19">
        <v>560072</v>
      </c>
      <c r="B43" s="20" t="s">
        <v>58</v>
      </c>
      <c r="C43" s="22">
        <v>625</v>
      </c>
      <c r="D43" s="22">
        <v>140</v>
      </c>
      <c r="E43" s="22">
        <v>19830</v>
      </c>
      <c r="F43" s="22">
        <v>5389</v>
      </c>
      <c r="G43" s="46">
        <v>3.15E-2</v>
      </c>
      <c r="H43" s="46">
        <v>2.5999999999999999E-2</v>
      </c>
      <c r="I43" s="24">
        <v>2.5</v>
      </c>
      <c r="J43" s="47">
        <v>2.5</v>
      </c>
      <c r="K43" s="25">
        <v>1.97</v>
      </c>
      <c r="L43" s="25">
        <v>0.53</v>
      </c>
      <c r="M43" s="26"/>
      <c r="N43" s="48"/>
      <c r="O43" s="28">
        <v>2.5</v>
      </c>
    </row>
    <row r="44" spans="1:15" x14ac:dyDescent="0.25">
      <c r="A44" s="19">
        <v>560073</v>
      </c>
      <c r="B44" s="20" t="s">
        <v>59</v>
      </c>
      <c r="C44" s="22">
        <v>405</v>
      </c>
      <c r="D44" s="22">
        <v>79</v>
      </c>
      <c r="E44" s="22">
        <v>11129</v>
      </c>
      <c r="F44" s="22">
        <v>2275</v>
      </c>
      <c r="G44" s="46">
        <v>3.6400000000000002E-2</v>
      </c>
      <c r="H44" s="46">
        <v>3.4700000000000002E-2</v>
      </c>
      <c r="I44" s="24">
        <v>2.5</v>
      </c>
      <c r="J44" s="47">
        <v>2.5</v>
      </c>
      <c r="K44" s="25">
        <v>2.0699999999999998</v>
      </c>
      <c r="L44" s="25">
        <v>0.43</v>
      </c>
      <c r="M44" s="26"/>
      <c r="N44" s="48"/>
      <c r="O44" s="28">
        <v>2.5</v>
      </c>
    </row>
    <row r="45" spans="1:15" x14ac:dyDescent="0.25">
      <c r="A45" s="19">
        <v>560074</v>
      </c>
      <c r="B45" s="20" t="s">
        <v>60</v>
      </c>
      <c r="C45" s="22">
        <v>992</v>
      </c>
      <c r="D45" s="22">
        <v>295</v>
      </c>
      <c r="E45" s="22">
        <v>17465</v>
      </c>
      <c r="F45" s="22">
        <v>5526</v>
      </c>
      <c r="G45" s="46">
        <v>5.6800000000000003E-2</v>
      </c>
      <c r="H45" s="46">
        <v>5.3400000000000003E-2</v>
      </c>
      <c r="I45" s="24">
        <v>1.74</v>
      </c>
      <c r="J45" s="47">
        <v>2.46</v>
      </c>
      <c r="K45" s="25">
        <v>1.32</v>
      </c>
      <c r="L45" s="25">
        <v>0.59</v>
      </c>
      <c r="M45" s="26"/>
      <c r="N45" s="48"/>
      <c r="O45" s="28">
        <v>1.91</v>
      </c>
    </row>
    <row r="46" spans="1:15" x14ac:dyDescent="0.25">
      <c r="A46" s="19">
        <v>560075</v>
      </c>
      <c r="B46" s="20" t="s">
        <v>61</v>
      </c>
      <c r="C46" s="22">
        <v>1840</v>
      </c>
      <c r="D46" s="22">
        <v>503</v>
      </c>
      <c r="E46" s="22">
        <v>29942</v>
      </c>
      <c r="F46" s="22">
        <v>9035</v>
      </c>
      <c r="G46" s="46">
        <v>6.1499999999999999E-2</v>
      </c>
      <c r="H46" s="46">
        <v>5.57E-2</v>
      </c>
      <c r="I46" s="24">
        <v>1.1599999999999999</v>
      </c>
      <c r="J46" s="47">
        <v>2.46</v>
      </c>
      <c r="K46" s="25">
        <v>0.89</v>
      </c>
      <c r="L46" s="25">
        <v>0.56999999999999995</v>
      </c>
      <c r="M46" s="26"/>
      <c r="N46" s="48"/>
      <c r="O46" s="28">
        <v>1.46</v>
      </c>
    </row>
    <row r="47" spans="1:15" x14ac:dyDescent="0.25">
      <c r="A47" s="19">
        <v>560076</v>
      </c>
      <c r="B47" s="20" t="s">
        <v>62</v>
      </c>
      <c r="C47" s="22">
        <v>297</v>
      </c>
      <c r="D47" s="22">
        <v>52</v>
      </c>
      <c r="E47" s="22">
        <v>9193</v>
      </c>
      <c r="F47" s="22">
        <v>2526</v>
      </c>
      <c r="G47" s="46">
        <v>3.2300000000000002E-2</v>
      </c>
      <c r="H47" s="46">
        <v>2.06E-2</v>
      </c>
      <c r="I47" s="24">
        <v>2.5</v>
      </c>
      <c r="J47" s="47">
        <v>2.5</v>
      </c>
      <c r="K47" s="25">
        <v>1.95</v>
      </c>
      <c r="L47" s="25">
        <v>0.55000000000000004</v>
      </c>
      <c r="M47" s="26"/>
      <c r="N47" s="48"/>
      <c r="O47" s="28">
        <v>2.5</v>
      </c>
    </row>
    <row r="48" spans="1:15" x14ac:dyDescent="0.25">
      <c r="A48" s="19">
        <v>560077</v>
      </c>
      <c r="B48" s="20" t="s">
        <v>63</v>
      </c>
      <c r="C48" s="22">
        <v>428</v>
      </c>
      <c r="D48" s="22">
        <v>68</v>
      </c>
      <c r="E48" s="22">
        <v>10950</v>
      </c>
      <c r="F48" s="22">
        <v>2242</v>
      </c>
      <c r="G48" s="46">
        <v>3.9100000000000003E-2</v>
      </c>
      <c r="H48" s="46">
        <v>3.0300000000000001E-2</v>
      </c>
      <c r="I48" s="24">
        <v>2.5</v>
      </c>
      <c r="J48" s="47">
        <v>2.5</v>
      </c>
      <c r="K48" s="25">
        <v>2.0699999999999998</v>
      </c>
      <c r="L48" s="25">
        <v>0.43</v>
      </c>
      <c r="M48" s="26"/>
      <c r="N48" s="48"/>
      <c r="O48" s="28">
        <v>2.5</v>
      </c>
    </row>
    <row r="49" spans="1:15" x14ac:dyDescent="0.25">
      <c r="A49" s="19">
        <v>560078</v>
      </c>
      <c r="B49" s="20" t="s">
        <v>64</v>
      </c>
      <c r="C49" s="22">
        <v>1969</v>
      </c>
      <c r="D49" s="22">
        <v>424</v>
      </c>
      <c r="E49" s="22">
        <v>34121</v>
      </c>
      <c r="F49" s="22">
        <v>11239</v>
      </c>
      <c r="G49" s="46">
        <v>5.7700000000000001E-2</v>
      </c>
      <c r="H49" s="46">
        <v>3.7699999999999997E-2</v>
      </c>
      <c r="I49" s="24">
        <v>1.63</v>
      </c>
      <c r="J49" s="47">
        <v>2.5</v>
      </c>
      <c r="K49" s="25">
        <v>1.22</v>
      </c>
      <c r="L49" s="25">
        <v>0.63</v>
      </c>
      <c r="M49" s="26"/>
      <c r="N49" s="48"/>
      <c r="O49" s="28">
        <v>1.85</v>
      </c>
    </row>
    <row r="50" spans="1:15" x14ac:dyDescent="0.25">
      <c r="A50" s="19">
        <v>560079</v>
      </c>
      <c r="B50" s="20" t="s">
        <v>65</v>
      </c>
      <c r="C50" s="22">
        <v>1809</v>
      </c>
      <c r="D50" s="22">
        <v>538</v>
      </c>
      <c r="E50" s="22">
        <v>33541</v>
      </c>
      <c r="F50" s="22">
        <v>9753</v>
      </c>
      <c r="G50" s="46">
        <v>5.3900000000000003E-2</v>
      </c>
      <c r="H50" s="46">
        <v>5.5199999999999999E-2</v>
      </c>
      <c r="I50" s="24">
        <v>2.09</v>
      </c>
      <c r="J50" s="47">
        <v>2.46</v>
      </c>
      <c r="K50" s="25">
        <v>1.61</v>
      </c>
      <c r="L50" s="25">
        <v>0.56999999999999995</v>
      </c>
      <c r="M50" s="26"/>
      <c r="N50" s="48"/>
      <c r="O50" s="28">
        <v>2.1800000000000002</v>
      </c>
    </row>
    <row r="51" spans="1:15" x14ac:dyDescent="0.25">
      <c r="A51" s="19">
        <v>560080</v>
      </c>
      <c r="B51" s="20" t="s">
        <v>66</v>
      </c>
      <c r="C51" s="22">
        <v>531</v>
      </c>
      <c r="D51" s="22">
        <v>174</v>
      </c>
      <c r="E51" s="22">
        <v>17570</v>
      </c>
      <c r="F51" s="22">
        <v>5203</v>
      </c>
      <c r="G51" s="46">
        <v>3.0200000000000001E-2</v>
      </c>
      <c r="H51" s="46">
        <v>3.3399999999999999E-2</v>
      </c>
      <c r="I51" s="24">
        <v>2.5</v>
      </c>
      <c r="J51" s="47">
        <v>2.5</v>
      </c>
      <c r="K51" s="25">
        <v>1.92</v>
      </c>
      <c r="L51" s="25">
        <v>0.57999999999999996</v>
      </c>
      <c r="M51" s="26"/>
      <c r="N51" s="48"/>
      <c r="O51" s="28">
        <v>2.5</v>
      </c>
    </row>
    <row r="52" spans="1:15" x14ac:dyDescent="0.25">
      <c r="A52" s="19">
        <v>560081</v>
      </c>
      <c r="B52" s="20" t="s">
        <v>67</v>
      </c>
      <c r="C52" s="22">
        <v>725</v>
      </c>
      <c r="D52" s="22">
        <v>181</v>
      </c>
      <c r="E52" s="22">
        <v>20118</v>
      </c>
      <c r="F52" s="22">
        <v>6594</v>
      </c>
      <c r="G52" s="46">
        <v>3.5999999999999997E-2</v>
      </c>
      <c r="H52" s="46">
        <v>2.7400000000000001E-2</v>
      </c>
      <c r="I52" s="24">
        <v>2.5</v>
      </c>
      <c r="J52" s="47">
        <v>2.5</v>
      </c>
      <c r="K52" s="25">
        <v>1.87</v>
      </c>
      <c r="L52" s="25">
        <v>0.63</v>
      </c>
      <c r="M52" s="26"/>
      <c r="N52" s="48"/>
      <c r="O52" s="28">
        <v>2.5</v>
      </c>
    </row>
    <row r="53" spans="1:15" x14ac:dyDescent="0.25">
      <c r="A53" s="19">
        <v>560082</v>
      </c>
      <c r="B53" s="20" t="s">
        <v>68</v>
      </c>
      <c r="C53" s="22">
        <v>700</v>
      </c>
      <c r="D53" s="22">
        <v>214</v>
      </c>
      <c r="E53" s="22">
        <v>15697</v>
      </c>
      <c r="F53" s="22">
        <v>3914</v>
      </c>
      <c r="G53" s="46">
        <v>4.4600000000000001E-2</v>
      </c>
      <c r="H53" s="46">
        <v>5.4699999999999999E-2</v>
      </c>
      <c r="I53" s="24">
        <v>2.5</v>
      </c>
      <c r="J53" s="47">
        <v>2.46</v>
      </c>
      <c r="K53" s="25">
        <v>2</v>
      </c>
      <c r="L53" s="25">
        <v>0.49</v>
      </c>
      <c r="M53" s="26"/>
      <c r="N53" s="48"/>
      <c r="O53" s="28">
        <v>2.4900000000000002</v>
      </c>
    </row>
    <row r="54" spans="1:15" x14ac:dyDescent="0.25">
      <c r="A54" s="19">
        <v>560083</v>
      </c>
      <c r="B54" s="20" t="s">
        <v>69</v>
      </c>
      <c r="C54" s="22">
        <v>624</v>
      </c>
      <c r="D54" s="22">
        <v>99</v>
      </c>
      <c r="E54" s="22">
        <v>14249</v>
      </c>
      <c r="F54" s="22">
        <v>3335</v>
      </c>
      <c r="G54" s="46">
        <v>4.3799999999999999E-2</v>
      </c>
      <c r="H54" s="46">
        <v>2.9700000000000001E-2</v>
      </c>
      <c r="I54" s="24">
        <v>2.5</v>
      </c>
      <c r="J54" s="47">
        <v>2.5</v>
      </c>
      <c r="K54" s="25">
        <v>2.02</v>
      </c>
      <c r="L54" s="25">
        <v>0.48</v>
      </c>
      <c r="M54" s="26"/>
      <c r="N54" s="48"/>
      <c r="O54" s="28">
        <v>2.5</v>
      </c>
    </row>
    <row r="55" spans="1:15" x14ac:dyDescent="0.25">
      <c r="A55" s="19">
        <v>560084</v>
      </c>
      <c r="B55" s="20" t="s">
        <v>70</v>
      </c>
      <c r="C55" s="22">
        <v>692</v>
      </c>
      <c r="D55" s="22">
        <v>411</v>
      </c>
      <c r="E55" s="22">
        <v>21370</v>
      </c>
      <c r="F55" s="22">
        <v>7508</v>
      </c>
      <c r="G55" s="46">
        <v>3.2399999999999998E-2</v>
      </c>
      <c r="H55" s="46">
        <v>5.4699999999999999E-2</v>
      </c>
      <c r="I55" s="24">
        <v>2.5</v>
      </c>
      <c r="J55" s="47">
        <v>2.46</v>
      </c>
      <c r="K55" s="25">
        <v>1.85</v>
      </c>
      <c r="L55" s="25">
        <v>0.64</v>
      </c>
      <c r="M55" s="26"/>
      <c r="N55" s="48"/>
      <c r="O55" s="28">
        <v>2.4900000000000002</v>
      </c>
    </row>
    <row r="56" spans="1:15" ht="26.25" x14ac:dyDescent="0.25">
      <c r="A56" s="19">
        <v>560085</v>
      </c>
      <c r="B56" s="20" t="s">
        <v>71</v>
      </c>
      <c r="C56" s="22">
        <v>180</v>
      </c>
      <c r="D56" s="22">
        <v>13</v>
      </c>
      <c r="E56" s="22">
        <v>9777</v>
      </c>
      <c r="F56" s="22">
        <v>581</v>
      </c>
      <c r="G56" s="46">
        <v>1.84E-2</v>
      </c>
      <c r="H56" s="46">
        <v>2.24E-2</v>
      </c>
      <c r="I56" s="24">
        <v>2.5</v>
      </c>
      <c r="J56" s="47">
        <v>2.5</v>
      </c>
      <c r="K56" s="25">
        <v>2.35</v>
      </c>
      <c r="L56" s="25">
        <v>0.15</v>
      </c>
      <c r="M56" s="26"/>
      <c r="N56" s="48"/>
      <c r="O56" s="28">
        <v>2.5</v>
      </c>
    </row>
    <row r="57" spans="1:15" ht="26.25" x14ac:dyDescent="0.25">
      <c r="A57" s="19">
        <v>560086</v>
      </c>
      <c r="B57" s="20" t="s">
        <v>72</v>
      </c>
      <c r="C57" s="22">
        <v>905</v>
      </c>
      <c r="D57" s="22">
        <v>24</v>
      </c>
      <c r="E57" s="22">
        <v>18271</v>
      </c>
      <c r="F57" s="22">
        <v>757</v>
      </c>
      <c r="G57" s="46">
        <v>4.9500000000000002E-2</v>
      </c>
      <c r="H57" s="46">
        <v>3.1699999999999999E-2</v>
      </c>
      <c r="I57" s="24">
        <v>2.5</v>
      </c>
      <c r="J57" s="47">
        <v>2.5</v>
      </c>
      <c r="K57" s="25">
        <v>2.4</v>
      </c>
      <c r="L57" s="25">
        <v>0.1</v>
      </c>
      <c r="M57" s="26"/>
      <c r="N57" s="48"/>
      <c r="O57" s="28">
        <v>2.5</v>
      </c>
    </row>
    <row r="58" spans="1:15" ht="26.25" x14ac:dyDescent="0.25">
      <c r="A58" s="19">
        <v>560087</v>
      </c>
      <c r="B58" s="20" t="s">
        <v>73</v>
      </c>
      <c r="C58" s="22">
        <v>1264</v>
      </c>
      <c r="D58" s="22">
        <v>0</v>
      </c>
      <c r="E58" s="22">
        <v>23547</v>
      </c>
      <c r="F58" s="22">
        <v>0</v>
      </c>
      <c r="G58" s="46">
        <v>5.3699999999999998E-2</v>
      </c>
      <c r="H58" s="46">
        <v>0</v>
      </c>
      <c r="I58" s="24">
        <v>2.11</v>
      </c>
      <c r="J58" s="47">
        <v>0</v>
      </c>
      <c r="K58" s="25">
        <v>2.11</v>
      </c>
      <c r="L58" s="25">
        <v>0</v>
      </c>
      <c r="M58" s="26"/>
      <c r="N58" s="48"/>
      <c r="O58" s="28">
        <v>2.11</v>
      </c>
    </row>
    <row r="59" spans="1:15" ht="26.25" x14ac:dyDescent="0.25">
      <c r="A59" s="19">
        <v>560088</v>
      </c>
      <c r="B59" s="20" t="s">
        <v>74</v>
      </c>
      <c r="C59" s="22">
        <v>141</v>
      </c>
      <c r="D59" s="22">
        <v>0</v>
      </c>
      <c r="E59" s="22">
        <v>5521</v>
      </c>
      <c r="F59" s="22">
        <v>0</v>
      </c>
      <c r="G59" s="46">
        <v>2.5499999999999998E-2</v>
      </c>
      <c r="H59" s="46">
        <v>0</v>
      </c>
      <c r="I59" s="24">
        <v>2.5</v>
      </c>
      <c r="J59" s="47">
        <v>0</v>
      </c>
      <c r="K59" s="25">
        <v>2.5</v>
      </c>
      <c r="L59" s="25">
        <v>0</v>
      </c>
      <c r="M59" s="26"/>
      <c r="N59" s="48"/>
      <c r="O59" s="28">
        <v>2.5</v>
      </c>
    </row>
    <row r="60" spans="1:15" ht="39" x14ac:dyDescent="0.25">
      <c r="A60" s="19">
        <v>560089</v>
      </c>
      <c r="B60" s="20" t="s">
        <v>75</v>
      </c>
      <c r="C60" s="22">
        <v>211</v>
      </c>
      <c r="D60" s="22">
        <v>0</v>
      </c>
      <c r="E60" s="22">
        <v>3674</v>
      </c>
      <c r="F60" s="22">
        <v>0</v>
      </c>
      <c r="G60" s="46">
        <v>5.74E-2</v>
      </c>
      <c r="H60" s="46">
        <v>0</v>
      </c>
      <c r="I60" s="24">
        <v>1.67</v>
      </c>
      <c r="J60" s="47">
        <v>0</v>
      </c>
      <c r="K60" s="25">
        <v>1.67</v>
      </c>
      <c r="L60" s="25">
        <v>0</v>
      </c>
      <c r="M60" s="26"/>
      <c r="N60" s="48"/>
      <c r="O60" s="28">
        <v>1.67</v>
      </c>
    </row>
    <row r="61" spans="1:15" ht="39" x14ac:dyDescent="0.25">
      <c r="A61" s="19">
        <v>560096</v>
      </c>
      <c r="B61" s="20" t="s">
        <v>76</v>
      </c>
      <c r="C61" s="22">
        <v>15</v>
      </c>
      <c r="D61" s="22">
        <v>1</v>
      </c>
      <c r="E61" s="22">
        <v>517</v>
      </c>
      <c r="F61" s="22">
        <v>38</v>
      </c>
      <c r="G61" s="46">
        <v>2.9000000000000001E-2</v>
      </c>
      <c r="H61" s="46">
        <v>2.63E-2</v>
      </c>
      <c r="I61" s="24">
        <v>2.5</v>
      </c>
      <c r="J61" s="47">
        <v>2.5</v>
      </c>
      <c r="K61" s="25">
        <v>2.3199999999999998</v>
      </c>
      <c r="L61" s="25">
        <v>0.18</v>
      </c>
      <c r="M61" s="26"/>
      <c r="N61" s="48"/>
      <c r="O61" s="28">
        <v>2.5</v>
      </c>
    </row>
    <row r="62" spans="1:15" ht="26.25" x14ac:dyDescent="0.25">
      <c r="A62" s="19">
        <v>560098</v>
      </c>
      <c r="B62" s="20" t="s">
        <v>77</v>
      </c>
      <c r="C62" s="22">
        <v>124</v>
      </c>
      <c r="D62" s="22">
        <v>0</v>
      </c>
      <c r="E62" s="22">
        <v>6019</v>
      </c>
      <c r="F62" s="22">
        <v>0</v>
      </c>
      <c r="G62" s="46">
        <v>2.06E-2</v>
      </c>
      <c r="H62" s="46">
        <v>0</v>
      </c>
      <c r="I62" s="24">
        <v>2.5</v>
      </c>
      <c r="J62" s="47">
        <v>0</v>
      </c>
      <c r="K62" s="25">
        <v>2.5</v>
      </c>
      <c r="L62" s="25">
        <v>0</v>
      </c>
      <c r="M62" s="26"/>
      <c r="N62" s="48"/>
      <c r="O62" s="28">
        <v>2.5</v>
      </c>
    </row>
    <row r="63" spans="1:15" ht="39" x14ac:dyDescent="0.25">
      <c r="A63" s="19">
        <v>560099</v>
      </c>
      <c r="B63" s="20" t="s">
        <v>78</v>
      </c>
      <c r="C63" s="22">
        <v>113</v>
      </c>
      <c r="D63" s="22">
        <v>5</v>
      </c>
      <c r="E63" s="22">
        <v>2414</v>
      </c>
      <c r="F63" s="22">
        <v>160</v>
      </c>
      <c r="G63" s="46">
        <v>4.6800000000000001E-2</v>
      </c>
      <c r="H63" s="46">
        <v>3.1300000000000001E-2</v>
      </c>
      <c r="I63" s="24">
        <v>2.5</v>
      </c>
      <c r="J63" s="47">
        <v>2.5</v>
      </c>
      <c r="K63" s="25">
        <v>2.35</v>
      </c>
      <c r="L63" s="25">
        <v>0.15</v>
      </c>
      <c r="M63" s="26"/>
      <c r="N63" s="48"/>
      <c r="O63" s="28">
        <v>2.5</v>
      </c>
    </row>
    <row r="64" spans="1:15" ht="51.75" x14ac:dyDescent="0.25">
      <c r="A64" s="19">
        <v>560206</v>
      </c>
      <c r="B64" s="20" t="s">
        <v>32</v>
      </c>
      <c r="C64" s="22">
        <v>2290</v>
      </c>
      <c r="D64" s="22">
        <v>4</v>
      </c>
      <c r="E64" s="22">
        <v>74693</v>
      </c>
      <c r="F64" s="22">
        <v>96</v>
      </c>
      <c r="G64" s="46">
        <v>3.0700000000000002E-2</v>
      </c>
      <c r="H64" s="46">
        <v>4.1700000000000001E-2</v>
      </c>
      <c r="I64" s="24">
        <v>2.5</v>
      </c>
      <c r="J64" s="47">
        <v>2.5</v>
      </c>
      <c r="K64" s="25">
        <v>2.5</v>
      </c>
      <c r="L64" s="25">
        <v>0</v>
      </c>
      <c r="M64" s="26"/>
      <c r="N64" s="48"/>
      <c r="O64" s="28">
        <v>2.5</v>
      </c>
    </row>
    <row r="65" spans="1:15" ht="51.75" x14ac:dyDescent="0.25">
      <c r="A65" s="29">
        <v>560214</v>
      </c>
      <c r="B65" s="30" t="s">
        <v>37</v>
      </c>
      <c r="C65" s="22">
        <v>0</v>
      </c>
      <c r="D65" s="22">
        <v>0</v>
      </c>
      <c r="E65" s="22">
        <v>82996</v>
      </c>
      <c r="F65" s="22">
        <v>26291</v>
      </c>
      <c r="G65" s="46">
        <v>0</v>
      </c>
      <c r="H65" s="46">
        <v>0</v>
      </c>
      <c r="I65" s="24">
        <v>0</v>
      </c>
      <c r="J65" s="47">
        <v>0</v>
      </c>
      <c r="K65" s="25">
        <v>0</v>
      </c>
      <c r="L65" s="25">
        <v>0</v>
      </c>
      <c r="M65" s="31"/>
      <c r="N65" s="48"/>
      <c r="O65" s="28">
        <v>0</v>
      </c>
    </row>
    <row r="66" spans="1:15" x14ac:dyDescent="0.25">
      <c r="A66" s="32"/>
      <c r="B66" s="33" t="s">
        <v>126</v>
      </c>
      <c r="C66" s="49">
        <v>67219</v>
      </c>
      <c r="D66" s="49">
        <v>20154</v>
      </c>
      <c r="E66" s="49">
        <v>1412849</v>
      </c>
      <c r="F66" s="49">
        <v>403223</v>
      </c>
      <c r="G66" s="46">
        <v>4.7600000000000003E-2</v>
      </c>
      <c r="H66" s="46">
        <v>0.05</v>
      </c>
      <c r="I66" s="24"/>
      <c r="J66" s="84"/>
      <c r="K66" s="25"/>
      <c r="L66" s="25"/>
      <c r="M66" s="53"/>
      <c r="N66" s="27"/>
      <c r="O66" s="28"/>
    </row>
  </sheetData>
  <mergeCells count="11">
    <mergeCell ref="K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8" zoomScaleNormal="100" zoomScaleSheetLayoutView="98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O17" sqref="O17"/>
    </sheetView>
  </sheetViews>
  <sheetFormatPr defaultRowHeight="15" x14ac:dyDescent="0.25"/>
  <cols>
    <col min="1" max="1" width="9.140625" style="1"/>
    <col min="2" max="2" width="26" customWidth="1"/>
    <col min="3" max="3" width="11.28515625" customWidth="1"/>
    <col min="4" max="4" width="9" customWidth="1"/>
    <col min="5" max="5" width="10.7109375" customWidth="1"/>
    <col min="6" max="6" width="10.85546875" customWidth="1"/>
    <col min="7" max="7" width="14.85546875" customWidth="1"/>
    <col min="8" max="8" width="12.5703125" style="83" customWidth="1"/>
    <col min="9" max="9" width="9.42578125" style="39" customWidth="1"/>
    <col min="10" max="10" width="12" style="39" customWidth="1"/>
    <col min="11" max="11" width="9.7109375" style="39" customWidth="1"/>
    <col min="12" max="12" width="8.85546875" style="39" customWidth="1"/>
    <col min="13" max="13" width="9.85546875" style="41" customWidth="1"/>
    <col min="14" max="14" width="10.42578125" style="41" customWidth="1"/>
    <col min="15" max="15" width="12.5703125" style="39" customWidth="1"/>
    <col min="258" max="258" width="26" customWidth="1"/>
    <col min="259" max="259" width="11.28515625" customWidth="1"/>
    <col min="260" max="260" width="9" customWidth="1"/>
    <col min="261" max="261" width="10.7109375" customWidth="1"/>
    <col min="262" max="262" width="10.85546875" customWidth="1"/>
    <col min="263" max="263" width="14.85546875" customWidth="1"/>
    <col min="264" max="264" width="12.5703125" customWidth="1"/>
    <col min="265" max="265" width="9.42578125" customWidth="1"/>
    <col min="266" max="266" width="12" customWidth="1"/>
    <col min="267" max="267" width="9.7109375" customWidth="1"/>
    <col min="268" max="268" width="8.85546875" customWidth="1"/>
    <col min="269" max="269" width="16.7109375" customWidth="1"/>
    <col min="270" max="270" width="13.85546875" customWidth="1"/>
    <col min="271" max="271" width="12.5703125" customWidth="1"/>
    <col min="514" max="514" width="26" customWidth="1"/>
    <col min="515" max="515" width="11.28515625" customWidth="1"/>
    <col min="516" max="516" width="9" customWidth="1"/>
    <col min="517" max="517" width="10.7109375" customWidth="1"/>
    <col min="518" max="518" width="10.85546875" customWidth="1"/>
    <col min="519" max="519" width="14.85546875" customWidth="1"/>
    <col min="520" max="520" width="12.5703125" customWidth="1"/>
    <col min="521" max="521" width="9.42578125" customWidth="1"/>
    <col min="522" max="522" width="12" customWidth="1"/>
    <col min="523" max="523" width="9.7109375" customWidth="1"/>
    <col min="524" max="524" width="8.85546875" customWidth="1"/>
    <col min="525" max="525" width="16.7109375" customWidth="1"/>
    <col min="526" max="526" width="13.85546875" customWidth="1"/>
    <col min="527" max="527" width="12.5703125" customWidth="1"/>
    <col min="770" max="770" width="26" customWidth="1"/>
    <col min="771" max="771" width="11.28515625" customWidth="1"/>
    <col min="772" max="772" width="9" customWidth="1"/>
    <col min="773" max="773" width="10.7109375" customWidth="1"/>
    <col min="774" max="774" width="10.85546875" customWidth="1"/>
    <col min="775" max="775" width="14.85546875" customWidth="1"/>
    <col min="776" max="776" width="12.5703125" customWidth="1"/>
    <col min="777" max="777" width="9.42578125" customWidth="1"/>
    <col min="778" max="778" width="12" customWidth="1"/>
    <col min="779" max="779" width="9.7109375" customWidth="1"/>
    <col min="780" max="780" width="8.85546875" customWidth="1"/>
    <col min="781" max="781" width="16.7109375" customWidth="1"/>
    <col min="782" max="782" width="13.85546875" customWidth="1"/>
    <col min="783" max="783" width="12.5703125" customWidth="1"/>
    <col min="1026" max="1026" width="26" customWidth="1"/>
    <col min="1027" max="1027" width="11.28515625" customWidth="1"/>
    <col min="1028" max="1028" width="9" customWidth="1"/>
    <col min="1029" max="1029" width="10.7109375" customWidth="1"/>
    <col min="1030" max="1030" width="10.85546875" customWidth="1"/>
    <col min="1031" max="1031" width="14.85546875" customWidth="1"/>
    <col min="1032" max="1032" width="12.5703125" customWidth="1"/>
    <col min="1033" max="1033" width="9.42578125" customWidth="1"/>
    <col min="1034" max="1034" width="12" customWidth="1"/>
    <col min="1035" max="1035" width="9.7109375" customWidth="1"/>
    <col min="1036" max="1036" width="8.85546875" customWidth="1"/>
    <col min="1037" max="1037" width="16.7109375" customWidth="1"/>
    <col min="1038" max="1038" width="13.85546875" customWidth="1"/>
    <col min="1039" max="1039" width="12.5703125" customWidth="1"/>
    <col min="1282" max="1282" width="26" customWidth="1"/>
    <col min="1283" max="1283" width="11.28515625" customWidth="1"/>
    <col min="1284" max="1284" width="9" customWidth="1"/>
    <col min="1285" max="1285" width="10.7109375" customWidth="1"/>
    <col min="1286" max="1286" width="10.85546875" customWidth="1"/>
    <col min="1287" max="1287" width="14.85546875" customWidth="1"/>
    <col min="1288" max="1288" width="12.5703125" customWidth="1"/>
    <col min="1289" max="1289" width="9.42578125" customWidth="1"/>
    <col min="1290" max="1290" width="12" customWidth="1"/>
    <col min="1291" max="1291" width="9.7109375" customWidth="1"/>
    <col min="1292" max="1292" width="8.85546875" customWidth="1"/>
    <col min="1293" max="1293" width="16.7109375" customWidth="1"/>
    <col min="1294" max="1294" width="13.85546875" customWidth="1"/>
    <col min="1295" max="1295" width="12.5703125" customWidth="1"/>
    <col min="1538" max="1538" width="26" customWidth="1"/>
    <col min="1539" max="1539" width="11.28515625" customWidth="1"/>
    <col min="1540" max="1540" width="9" customWidth="1"/>
    <col min="1541" max="1541" width="10.7109375" customWidth="1"/>
    <col min="1542" max="1542" width="10.85546875" customWidth="1"/>
    <col min="1543" max="1543" width="14.85546875" customWidth="1"/>
    <col min="1544" max="1544" width="12.5703125" customWidth="1"/>
    <col min="1545" max="1545" width="9.42578125" customWidth="1"/>
    <col min="1546" max="1546" width="12" customWidth="1"/>
    <col min="1547" max="1547" width="9.7109375" customWidth="1"/>
    <col min="1548" max="1548" width="8.85546875" customWidth="1"/>
    <col min="1549" max="1549" width="16.7109375" customWidth="1"/>
    <col min="1550" max="1550" width="13.85546875" customWidth="1"/>
    <col min="1551" max="1551" width="12.5703125" customWidth="1"/>
    <col min="1794" max="1794" width="26" customWidth="1"/>
    <col min="1795" max="1795" width="11.28515625" customWidth="1"/>
    <col min="1796" max="1796" width="9" customWidth="1"/>
    <col min="1797" max="1797" width="10.7109375" customWidth="1"/>
    <col min="1798" max="1798" width="10.85546875" customWidth="1"/>
    <col min="1799" max="1799" width="14.85546875" customWidth="1"/>
    <col min="1800" max="1800" width="12.5703125" customWidth="1"/>
    <col min="1801" max="1801" width="9.42578125" customWidth="1"/>
    <col min="1802" max="1802" width="12" customWidth="1"/>
    <col min="1803" max="1803" width="9.7109375" customWidth="1"/>
    <col min="1804" max="1804" width="8.85546875" customWidth="1"/>
    <col min="1805" max="1805" width="16.7109375" customWidth="1"/>
    <col min="1806" max="1806" width="13.85546875" customWidth="1"/>
    <col min="1807" max="1807" width="12.5703125" customWidth="1"/>
    <col min="2050" max="2050" width="26" customWidth="1"/>
    <col min="2051" max="2051" width="11.28515625" customWidth="1"/>
    <col min="2052" max="2052" width="9" customWidth="1"/>
    <col min="2053" max="2053" width="10.7109375" customWidth="1"/>
    <col min="2054" max="2054" width="10.85546875" customWidth="1"/>
    <col min="2055" max="2055" width="14.85546875" customWidth="1"/>
    <col min="2056" max="2056" width="12.5703125" customWidth="1"/>
    <col min="2057" max="2057" width="9.42578125" customWidth="1"/>
    <col min="2058" max="2058" width="12" customWidth="1"/>
    <col min="2059" max="2059" width="9.7109375" customWidth="1"/>
    <col min="2060" max="2060" width="8.85546875" customWidth="1"/>
    <col min="2061" max="2061" width="16.7109375" customWidth="1"/>
    <col min="2062" max="2062" width="13.85546875" customWidth="1"/>
    <col min="2063" max="2063" width="12.5703125" customWidth="1"/>
    <col min="2306" max="2306" width="26" customWidth="1"/>
    <col min="2307" max="2307" width="11.28515625" customWidth="1"/>
    <col min="2308" max="2308" width="9" customWidth="1"/>
    <col min="2309" max="2309" width="10.7109375" customWidth="1"/>
    <col min="2310" max="2310" width="10.85546875" customWidth="1"/>
    <col min="2311" max="2311" width="14.85546875" customWidth="1"/>
    <col min="2312" max="2312" width="12.5703125" customWidth="1"/>
    <col min="2313" max="2313" width="9.42578125" customWidth="1"/>
    <col min="2314" max="2314" width="12" customWidth="1"/>
    <col min="2315" max="2315" width="9.7109375" customWidth="1"/>
    <col min="2316" max="2316" width="8.85546875" customWidth="1"/>
    <col min="2317" max="2317" width="16.7109375" customWidth="1"/>
    <col min="2318" max="2318" width="13.85546875" customWidth="1"/>
    <col min="2319" max="2319" width="12.5703125" customWidth="1"/>
    <col min="2562" max="2562" width="26" customWidth="1"/>
    <col min="2563" max="2563" width="11.28515625" customWidth="1"/>
    <col min="2564" max="2564" width="9" customWidth="1"/>
    <col min="2565" max="2565" width="10.7109375" customWidth="1"/>
    <col min="2566" max="2566" width="10.85546875" customWidth="1"/>
    <col min="2567" max="2567" width="14.85546875" customWidth="1"/>
    <col min="2568" max="2568" width="12.5703125" customWidth="1"/>
    <col min="2569" max="2569" width="9.42578125" customWidth="1"/>
    <col min="2570" max="2570" width="12" customWidth="1"/>
    <col min="2571" max="2571" width="9.7109375" customWidth="1"/>
    <col min="2572" max="2572" width="8.85546875" customWidth="1"/>
    <col min="2573" max="2573" width="16.7109375" customWidth="1"/>
    <col min="2574" max="2574" width="13.85546875" customWidth="1"/>
    <col min="2575" max="2575" width="12.5703125" customWidth="1"/>
    <col min="2818" max="2818" width="26" customWidth="1"/>
    <col min="2819" max="2819" width="11.28515625" customWidth="1"/>
    <col min="2820" max="2820" width="9" customWidth="1"/>
    <col min="2821" max="2821" width="10.7109375" customWidth="1"/>
    <col min="2822" max="2822" width="10.85546875" customWidth="1"/>
    <col min="2823" max="2823" width="14.85546875" customWidth="1"/>
    <col min="2824" max="2824" width="12.5703125" customWidth="1"/>
    <col min="2825" max="2825" width="9.42578125" customWidth="1"/>
    <col min="2826" max="2826" width="12" customWidth="1"/>
    <col min="2827" max="2827" width="9.7109375" customWidth="1"/>
    <col min="2828" max="2828" width="8.85546875" customWidth="1"/>
    <col min="2829" max="2829" width="16.7109375" customWidth="1"/>
    <col min="2830" max="2830" width="13.85546875" customWidth="1"/>
    <col min="2831" max="2831" width="12.5703125" customWidth="1"/>
    <col min="3074" max="3074" width="26" customWidth="1"/>
    <col min="3075" max="3075" width="11.28515625" customWidth="1"/>
    <col min="3076" max="3076" width="9" customWidth="1"/>
    <col min="3077" max="3077" width="10.7109375" customWidth="1"/>
    <col min="3078" max="3078" width="10.85546875" customWidth="1"/>
    <col min="3079" max="3079" width="14.85546875" customWidth="1"/>
    <col min="3080" max="3080" width="12.5703125" customWidth="1"/>
    <col min="3081" max="3081" width="9.42578125" customWidth="1"/>
    <col min="3082" max="3082" width="12" customWidth="1"/>
    <col min="3083" max="3083" width="9.7109375" customWidth="1"/>
    <col min="3084" max="3084" width="8.85546875" customWidth="1"/>
    <col min="3085" max="3085" width="16.7109375" customWidth="1"/>
    <col min="3086" max="3086" width="13.85546875" customWidth="1"/>
    <col min="3087" max="3087" width="12.5703125" customWidth="1"/>
    <col min="3330" max="3330" width="26" customWidth="1"/>
    <col min="3331" max="3331" width="11.28515625" customWidth="1"/>
    <col min="3332" max="3332" width="9" customWidth="1"/>
    <col min="3333" max="3333" width="10.7109375" customWidth="1"/>
    <col min="3334" max="3334" width="10.85546875" customWidth="1"/>
    <col min="3335" max="3335" width="14.85546875" customWidth="1"/>
    <col min="3336" max="3336" width="12.5703125" customWidth="1"/>
    <col min="3337" max="3337" width="9.42578125" customWidth="1"/>
    <col min="3338" max="3338" width="12" customWidth="1"/>
    <col min="3339" max="3339" width="9.7109375" customWidth="1"/>
    <col min="3340" max="3340" width="8.85546875" customWidth="1"/>
    <col min="3341" max="3341" width="16.7109375" customWidth="1"/>
    <col min="3342" max="3342" width="13.85546875" customWidth="1"/>
    <col min="3343" max="3343" width="12.5703125" customWidth="1"/>
    <col min="3586" max="3586" width="26" customWidth="1"/>
    <col min="3587" max="3587" width="11.28515625" customWidth="1"/>
    <col min="3588" max="3588" width="9" customWidth="1"/>
    <col min="3589" max="3589" width="10.7109375" customWidth="1"/>
    <col min="3590" max="3590" width="10.85546875" customWidth="1"/>
    <col min="3591" max="3591" width="14.85546875" customWidth="1"/>
    <col min="3592" max="3592" width="12.5703125" customWidth="1"/>
    <col min="3593" max="3593" width="9.42578125" customWidth="1"/>
    <col min="3594" max="3594" width="12" customWidth="1"/>
    <col min="3595" max="3595" width="9.7109375" customWidth="1"/>
    <col min="3596" max="3596" width="8.85546875" customWidth="1"/>
    <col min="3597" max="3597" width="16.7109375" customWidth="1"/>
    <col min="3598" max="3598" width="13.85546875" customWidth="1"/>
    <col min="3599" max="3599" width="12.5703125" customWidth="1"/>
    <col min="3842" max="3842" width="26" customWidth="1"/>
    <col min="3843" max="3843" width="11.28515625" customWidth="1"/>
    <col min="3844" max="3844" width="9" customWidth="1"/>
    <col min="3845" max="3845" width="10.7109375" customWidth="1"/>
    <col min="3846" max="3846" width="10.85546875" customWidth="1"/>
    <col min="3847" max="3847" width="14.85546875" customWidth="1"/>
    <col min="3848" max="3848" width="12.5703125" customWidth="1"/>
    <col min="3849" max="3849" width="9.42578125" customWidth="1"/>
    <col min="3850" max="3850" width="12" customWidth="1"/>
    <col min="3851" max="3851" width="9.7109375" customWidth="1"/>
    <col min="3852" max="3852" width="8.85546875" customWidth="1"/>
    <col min="3853" max="3853" width="16.7109375" customWidth="1"/>
    <col min="3854" max="3854" width="13.85546875" customWidth="1"/>
    <col min="3855" max="3855" width="12.5703125" customWidth="1"/>
    <col min="4098" max="4098" width="26" customWidth="1"/>
    <col min="4099" max="4099" width="11.28515625" customWidth="1"/>
    <col min="4100" max="4100" width="9" customWidth="1"/>
    <col min="4101" max="4101" width="10.7109375" customWidth="1"/>
    <col min="4102" max="4102" width="10.85546875" customWidth="1"/>
    <col min="4103" max="4103" width="14.85546875" customWidth="1"/>
    <col min="4104" max="4104" width="12.5703125" customWidth="1"/>
    <col min="4105" max="4105" width="9.42578125" customWidth="1"/>
    <col min="4106" max="4106" width="12" customWidth="1"/>
    <col min="4107" max="4107" width="9.7109375" customWidth="1"/>
    <col min="4108" max="4108" width="8.85546875" customWidth="1"/>
    <col min="4109" max="4109" width="16.7109375" customWidth="1"/>
    <col min="4110" max="4110" width="13.85546875" customWidth="1"/>
    <col min="4111" max="4111" width="12.5703125" customWidth="1"/>
    <col min="4354" max="4354" width="26" customWidth="1"/>
    <col min="4355" max="4355" width="11.28515625" customWidth="1"/>
    <col min="4356" max="4356" width="9" customWidth="1"/>
    <col min="4357" max="4357" width="10.7109375" customWidth="1"/>
    <col min="4358" max="4358" width="10.85546875" customWidth="1"/>
    <col min="4359" max="4359" width="14.85546875" customWidth="1"/>
    <col min="4360" max="4360" width="12.5703125" customWidth="1"/>
    <col min="4361" max="4361" width="9.42578125" customWidth="1"/>
    <col min="4362" max="4362" width="12" customWidth="1"/>
    <col min="4363" max="4363" width="9.7109375" customWidth="1"/>
    <col min="4364" max="4364" width="8.85546875" customWidth="1"/>
    <col min="4365" max="4365" width="16.7109375" customWidth="1"/>
    <col min="4366" max="4366" width="13.85546875" customWidth="1"/>
    <col min="4367" max="4367" width="12.5703125" customWidth="1"/>
    <col min="4610" max="4610" width="26" customWidth="1"/>
    <col min="4611" max="4611" width="11.28515625" customWidth="1"/>
    <col min="4612" max="4612" width="9" customWidth="1"/>
    <col min="4613" max="4613" width="10.7109375" customWidth="1"/>
    <col min="4614" max="4614" width="10.85546875" customWidth="1"/>
    <col min="4615" max="4615" width="14.85546875" customWidth="1"/>
    <col min="4616" max="4616" width="12.5703125" customWidth="1"/>
    <col min="4617" max="4617" width="9.42578125" customWidth="1"/>
    <col min="4618" max="4618" width="12" customWidth="1"/>
    <col min="4619" max="4619" width="9.7109375" customWidth="1"/>
    <col min="4620" max="4620" width="8.85546875" customWidth="1"/>
    <col min="4621" max="4621" width="16.7109375" customWidth="1"/>
    <col min="4622" max="4622" width="13.85546875" customWidth="1"/>
    <col min="4623" max="4623" width="12.5703125" customWidth="1"/>
    <col min="4866" max="4866" width="26" customWidth="1"/>
    <col min="4867" max="4867" width="11.28515625" customWidth="1"/>
    <col min="4868" max="4868" width="9" customWidth="1"/>
    <col min="4869" max="4869" width="10.7109375" customWidth="1"/>
    <col min="4870" max="4870" width="10.85546875" customWidth="1"/>
    <col min="4871" max="4871" width="14.85546875" customWidth="1"/>
    <col min="4872" max="4872" width="12.5703125" customWidth="1"/>
    <col min="4873" max="4873" width="9.42578125" customWidth="1"/>
    <col min="4874" max="4874" width="12" customWidth="1"/>
    <col min="4875" max="4875" width="9.7109375" customWidth="1"/>
    <col min="4876" max="4876" width="8.85546875" customWidth="1"/>
    <col min="4877" max="4877" width="16.7109375" customWidth="1"/>
    <col min="4878" max="4878" width="13.85546875" customWidth="1"/>
    <col min="4879" max="4879" width="12.5703125" customWidth="1"/>
    <col min="5122" max="5122" width="26" customWidth="1"/>
    <col min="5123" max="5123" width="11.28515625" customWidth="1"/>
    <col min="5124" max="5124" width="9" customWidth="1"/>
    <col min="5125" max="5125" width="10.7109375" customWidth="1"/>
    <col min="5126" max="5126" width="10.85546875" customWidth="1"/>
    <col min="5127" max="5127" width="14.85546875" customWidth="1"/>
    <col min="5128" max="5128" width="12.5703125" customWidth="1"/>
    <col min="5129" max="5129" width="9.42578125" customWidth="1"/>
    <col min="5130" max="5130" width="12" customWidth="1"/>
    <col min="5131" max="5131" width="9.7109375" customWidth="1"/>
    <col min="5132" max="5132" width="8.85546875" customWidth="1"/>
    <col min="5133" max="5133" width="16.7109375" customWidth="1"/>
    <col min="5134" max="5134" width="13.85546875" customWidth="1"/>
    <col min="5135" max="5135" width="12.5703125" customWidth="1"/>
    <col min="5378" max="5378" width="26" customWidth="1"/>
    <col min="5379" max="5379" width="11.28515625" customWidth="1"/>
    <col min="5380" max="5380" width="9" customWidth="1"/>
    <col min="5381" max="5381" width="10.7109375" customWidth="1"/>
    <col min="5382" max="5382" width="10.85546875" customWidth="1"/>
    <col min="5383" max="5383" width="14.85546875" customWidth="1"/>
    <col min="5384" max="5384" width="12.5703125" customWidth="1"/>
    <col min="5385" max="5385" width="9.42578125" customWidth="1"/>
    <col min="5386" max="5386" width="12" customWidth="1"/>
    <col min="5387" max="5387" width="9.7109375" customWidth="1"/>
    <col min="5388" max="5388" width="8.85546875" customWidth="1"/>
    <col min="5389" max="5389" width="16.7109375" customWidth="1"/>
    <col min="5390" max="5390" width="13.85546875" customWidth="1"/>
    <col min="5391" max="5391" width="12.5703125" customWidth="1"/>
    <col min="5634" max="5634" width="26" customWidth="1"/>
    <col min="5635" max="5635" width="11.28515625" customWidth="1"/>
    <col min="5636" max="5636" width="9" customWidth="1"/>
    <col min="5637" max="5637" width="10.7109375" customWidth="1"/>
    <col min="5638" max="5638" width="10.85546875" customWidth="1"/>
    <col min="5639" max="5639" width="14.85546875" customWidth="1"/>
    <col min="5640" max="5640" width="12.5703125" customWidth="1"/>
    <col min="5641" max="5641" width="9.42578125" customWidth="1"/>
    <col min="5642" max="5642" width="12" customWidth="1"/>
    <col min="5643" max="5643" width="9.7109375" customWidth="1"/>
    <col min="5644" max="5644" width="8.85546875" customWidth="1"/>
    <col min="5645" max="5645" width="16.7109375" customWidth="1"/>
    <col min="5646" max="5646" width="13.85546875" customWidth="1"/>
    <col min="5647" max="5647" width="12.5703125" customWidth="1"/>
    <col min="5890" max="5890" width="26" customWidth="1"/>
    <col min="5891" max="5891" width="11.28515625" customWidth="1"/>
    <col min="5892" max="5892" width="9" customWidth="1"/>
    <col min="5893" max="5893" width="10.7109375" customWidth="1"/>
    <col min="5894" max="5894" width="10.85546875" customWidth="1"/>
    <col min="5895" max="5895" width="14.85546875" customWidth="1"/>
    <col min="5896" max="5896" width="12.5703125" customWidth="1"/>
    <col min="5897" max="5897" width="9.42578125" customWidth="1"/>
    <col min="5898" max="5898" width="12" customWidth="1"/>
    <col min="5899" max="5899" width="9.7109375" customWidth="1"/>
    <col min="5900" max="5900" width="8.85546875" customWidth="1"/>
    <col min="5901" max="5901" width="16.7109375" customWidth="1"/>
    <col min="5902" max="5902" width="13.85546875" customWidth="1"/>
    <col min="5903" max="5903" width="12.5703125" customWidth="1"/>
    <col min="6146" max="6146" width="26" customWidth="1"/>
    <col min="6147" max="6147" width="11.28515625" customWidth="1"/>
    <col min="6148" max="6148" width="9" customWidth="1"/>
    <col min="6149" max="6149" width="10.7109375" customWidth="1"/>
    <col min="6150" max="6150" width="10.85546875" customWidth="1"/>
    <col min="6151" max="6151" width="14.85546875" customWidth="1"/>
    <col min="6152" max="6152" width="12.5703125" customWidth="1"/>
    <col min="6153" max="6153" width="9.42578125" customWidth="1"/>
    <col min="6154" max="6154" width="12" customWidth="1"/>
    <col min="6155" max="6155" width="9.7109375" customWidth="1"/>
    <col min="6156" max="6156" width="8.85546875" customWidth="1"/>
    <col min="6157" max="6157" width="16.7109375" customWidth="1"/>
    <col min="6158" max="6158" width="13.85546875" customWidth="1"/>
    <col min="6159" max="6159" width="12.5703125" customWidth="1"/>
    <col min="6402" max="6402" width="26" customWidth="1"/>
    <col min="6403" max="6403" width="11.28515625" customWidth="1"/>
    <col min="6404" max="6404" width="9" customWidth="1"/>
    <col min="6405" max="6405" width="10.7109375" customWidth="1"/>
    <col min="6406" max="6406" width="10.85546875" customWidth="1"/>
    <col min="6407" max="6407" width="14.85546875" customWidth="1"/>
    <col min="6408" max="6408" width="12.5703125" customWidth="1"/>
    <col min="6409" max="6409" width="9.42578125" customWidth="1"/>
    <col min="6410" max="6410" width="12" customWidth="1"/>
    <col min="6411" max="6411" width="9.7109375" customWidth="1"/>
    <col min="6412" max="6412" width="8.85546875" customWidth="1"/>
    <col min="6413" max="6413" width="16.7109375" customWidth="1"/>
    <col min="6414" max="6414" width="13.85546875" customWidth="1"/>
    <col min="6415" max="6415" width="12.5703125" customWidth="1"/>
    <col min="6658" max="6658" width="26" customWidth="1"/>
    <col min="6659" max="6659" width="11.28515625" customWidth="1"/>
    <col min="6660" max="6660" width="9" customWidth="1"/>
    <col min="6661" max="6661" width="10.7109375" customWidth="1"/>
    <col min="6662" max="6662" width="10.85546875" customWidth="1"/>
    <col min="6663" max="6663" width="14.85546875" customWidth="1"/>
    <col min="6664" max="6664" width="12.5703125" customWidth="1"/>
    <col min="6665" max="6665" width="9.42578125" customWidth="1"/>
    <col min="6666" max="6666" width="12" customWidth="1"/>
    <col min="6667" max="6667" width="9.7109375" customWidth="1"/>
    <col min="6668" max="6668" width="8.85546875" customWidth="1"/>
    <col min="6669" max="6669" width="16.7109375" customWidth="1"/>
    <col min="6670" max="6670" width="13.85546875" customWidth="1"/>
    <col min="6671" max="6671" width="12.5703125" customWidth="1"/>
    <col min="6914" max="6914" width="26" customWidth="1"/>
    <col min="6915" max="6915" width="11.28515625" customWidth="1"/>
    <col min="6916" max="6916" width="9" customWidth="1"/>
    <col min="6917" max="6917" width="10.7109375" customWidth="1"/>
    <col min="6918" max="6918" width="10.85546875" customWidth="1"/>
    <col min="6919" max="6919" width="14.85546875" customWidth="1"/>
    <col min="6920" max="6920" width="12.5703125" customWidth="1"/>
    <col min="6921" max="6921" width="9.42578125" customWidth="1"/>
    <col min="6922" max="6922" width="12" customWidth="1"/>
    <col min="6923" max="6923" width="9.7109375" customWidth="1"/>
    <col min="6924" max="6924" width="8.85546875" customWidth="1"/>
    <col min="6925" max="6925" width="16.7109375" customWidth="1"/>
    <col min="6926" max="6926" width="13.85546875" customWidth="1"/>
    <col min="6927" max="6927" width="12.5703125" customWidth="1"/>
    <col min="7170" max="7170" width="26" customWidth="1"/>
    <col min="7171" max="7171" width="11.28515625" customWidth="1"/>
    <col min="7172" max="7172" width="9" customWidth="1"/>
    <col min="7173" max="7173" width="10.7109375" customWidth="1"/>
    <col min="7174" max="7174" width="10.85546875" customWidth="1"/>
    <col min="7175" max="7175" width="14.85546875" customWidth="1"/>
    <col min="7176" max="7176" width="12.5703125" customWidth="1"/>
    <col min="7177" max="7177" width="9.42578125" customWidth="1"/>
    <col min="7178" max="7178" width="12" customWidth="1"/>
    <col min="7179" max="7179" width="9.7109375" customWidth="1"/>
    <col min="7180" max="7180" width="8.85546875" customWidth="1"/>
    <col min="7181" max="7181" width="16.7109375" customWidth="1"/>
    <col min="7182" max="7182" width="13.85546875" customWidth="1"/>
    <col min="7183" max="7183" width="12.5703125" customWidth="1"/>
    <col min="7426" max="7426" width="26" customWidth="1"/>
    <col min="7427" max="7427" width="11.28515625" customWidth="1"/>
    <col min="7428" max="7428" width="9" customWidth="1"/>
    <col min="7429" max="7429" width="10.7109375" customWidth="1"/>
    <col min="7430" max="7430" width="10.85546875" customWidth="1"/>
    <col min="7431" max="7431" width="14.85546875" customWidth="1"/>
    <col min="7432" max="7432" width="12.5703125" customWidth="1"/>
    <col min="7433" max="7433" width="9.42578125" customWidth="1"/>
    <col min="7434" max="7434" width="12" customWidth="1"/>
    <col min="7435" max="7435" width="9.7109375" customWidth="1"/>
    <col min="7436" max="7436" width="8.85546875" customWidth="1"/>
    <col min="7437" max="7437" width="16.7109375" customWidth="1"/>
    <col min="7438" max="7438" width="13.85546875" customWidth="1"/>
    <col min="7439" max="7439" width="12.5703125" customWidth="1"/>
    <col min="7682" max="7682" width="26" customWidth="1"/>
    <col min="7683" max="7683" width="11.28515625" customWidth="1"/>
    <col min="7684" max="7684" width="9" customWidth="1"/>
    <col min="7685" max="7685" width="10.7109375" customWidth="1"/>
    <col min="7686" max="7686" width="10.85546875" customWidth="1"/>
    <col min="7687" max="7687" width="14.85546875" customWidth="1"/>
    <col min="7688" max="7688" width="12.5703125" customWidth="1"/>
    <col min="7689" max="7689" width="9.42578125" customWidth="1"/>
    <col min="7690" max="7690" width="12" customWidth="1"/>
    <col min="7691" max="7691" width="9.7109375" customWidth="1"/>
    <col min="7692" max="7692" width="8.85546875" customWidth="1"/>
    <col min="7693" max="7693" width="16.7109375" customWidth="1"/>
    <col min="7694" max="7694" width="13.85546875" customWidth="1"/>
    <col min="7695" max="7695" width="12.5703125" customWidth="1"/>
    <col min="7938" max="7938" width="26" customWidth="1"/>
    <col min="7939" max="7939" width="11.28515625" customWidth="1"/>
    <col min="7940" max="7940" width="9" customWidth="1"/>
    <col min="7941" max="7941" width="10.7109375" customWidth="1"/>
    <col min="7942" max="7942" width="10.85546875" customWidth="1"/>
    <col min="7943" max="7943" width="14.85546875" customWidth="1"/>
    <col min="7944" max="7944" width="12.5703125" customWidth="1"/>
    <col min="7945" max="7945" width="9.42578125" customWidth="1"/>
    <col min="7946" max="7946" width="12" customWidth="1"/>
    <col min="7947" max="7947" width="9.7109375" customWidth="1"/>
    <col min="7948" max="7948" width="8.85546875" customWidth="1"/>
    <col min="7949" max="7949" width="16.7109375" customWidth="1"/>
    <col min="7950" max="7950" width="13.85546875" customWidth="1"/>
    <col min="7951" max="7951" width="12.5703125" customWidth="1"/>
    <col min="8194" max="8194" width="26" customWidth="1"/>
    <col min="8195" max="8195" width="11.28515625" customWidth="1"/>
    <col min="8196" max="8196" width="9" customWidth="1"/>
    <col min="8197" max="8197" width="10.7109375" customWidth="1"/>
    <col min="8198" max="8198" width="10.85546875" customWidth="1"/>
    <col min="8199" max="8199" width="14.85546875" customWidth="1"/>
    <col min="8200" max="8200" width="12.5703125" customWidth="1"/>
    <col min="8201" max="8201" width="9.42578125" customWidth="1"/>
    <col min="8202" max="8202" width="12" customWidth="1"/>
    <col min="8203" max="8203" width="9.7109375" customWidth="1"/>
    <col min="8204" max="8204" width="8.85546875" customWidth="1"/>
    <col min="8205" max="8205" width="16.7109375" customWidth="1"/>
    <col min="8206" max="8206" width="13.85546875" customWidth="1"/>
    <col min="8207" max="8207" width="12.5703125" customWidth="1"/>
    <col min="8450" max="8450" width="26" customWidth="1"/>
    <col min="8451" max="8451" width="11.28515625" customWidth="1"/>
    <col min="8452" max="8452" width="9" customWidth="1"/>
    <col min="8453" max="8453" width="10.7109375" customWidth="1"/>
    <col min="8454" max="8454" width="10.85546875" customWidth="1"/>
    <col min="8455" max="8455" width="14.85546875" customWidth="1"/>
    <col min="8456" max="8456" width="12.5703125" customWidth="1"/>
    <col min="8457" max="8457" width="9.42578125" customWidth="1"/>
    <col min="8458" max="8458" width="12" customWidth="1"/>
    <col min="8459" max="8459" width="9.7109375" customWidth="1"/>
    <col min="8460" max="8460" width="8.85546875" customWidth="1"/>
    <col min="8461" max="8461" width="16.7109375" customWidth="1"/>
    <col min="8462" max="8462" width="13.85546875" customWidth="1"/>
    <col min="8463" max="8463" width="12.5703125" customWidth="1"/>
    <col min="8706" max="8706" width="26" customWidth="1"/>
    <col min="8707" max="8707" width="11.28515625" customWidth="1"/>
    <col min="8708" max="8708" width="9" customWidth="1"/>
    <col min="8709" max="8709" width="10.7109375" customWidth="1"/>
    <col min="8710" max="8710" width="10.85546875" customWidth="1"/>
    <col min="8711" max="8711" width="14.85546875" customWidth="1"/>
    <col min="8712" max="8712" width="12.5703125" customWidth="1"/>
    <col min="8713" max="8713" width="9.42578125" customWidth="1"/>
    <col min="8714" max="8714" width="12" customWidth="1"/>
    <col min="8715" max="8715" width="9.7109375" customWidth="1"/>
    <col min="8716" max="8716" width="8.85546875" customWidth="1"/>
    <col min="8717" max="8717" width="16.7109375" customWidth="1"/>
    <col min="8718" max="8718" width="13.85546875" customWidth="1"/>
    <col min="8719" max="8719" width="12.5703125" customWidth="1"/>
    <col min="8962" max="8962" width="26" customWidth="1"/>
    <col min="8963" max="8963" width="11.28515625" customWidth="1"/>
    <col min="8964" max="8964" width="9" customWidth="1"/>
    <col min="8965" max="8965" width="10.7109375" customWidth="1"/>
    <col min="8966" max="8966" width="10.85546875" customWidth="1"/>
    <col min="8967" max="8967" width="14.85546875" customWidth="1"/>
    <col min="8968" max="8968" width="12.5703125" customWidth="1"/>
    <col min="8969" max="8969" width="9.42578125" customWidth="1"/>
    <col min="8970" max="8970" width="12" customWidth="1"/>
    <col min="8971" max="8971" width="9.7109375" customWidth="1"/>
    <col min="8972" max="8972" width="8.85546875" customWidth="1"/>
    <col min="8973" max="8973" width="16.7109375" customWidth="1"/>
    <col min="8974" max="8974" width="13.85546875" customWidth="1"/>
    <col min="8975" max="8975" width="12.5703125" customWidth="1"/>
    <col min="9218" max="9218" width="26" customWidth="1"/>
    <col min="9219" max="9219" width="11.28515625" customWidth="1"/>
    <col min="9220" max="9220" width="9" customWidth="1"/>
    <col min="9221" max="9221" width="10.7109375" customWidth="1"/>
    <col min="9222" max="9222" width="10.85546875" customWidth="1"/>
    <col min="9223" max="9223" width="14.85546875" customWidth="1"/>
    <col min="9224" max="9224" width="12.5703125" customWidth="1"/>
    <col min="9225" max="9225" width="9.42578125" customWidth="1"/>
    <col min="9226" max="9226" width="12" customWidth="1"/>
    <col min="9227" max="9227" width="9.7109375" customWidth="1"/>
    <col min="9228" max="9228" width="8.85546875" customWidth="1"/>
    <col min="9229" max="9229" width="16.7109375" customWidth="1"/>
    <col min="9230" max="9230" width="13.85546875" customWidth="1"/>
    <col min="9231" max="9231" width="12.5703125" customWidth="1"/>
    <col min="9474" max="9474" width="26" customWidth="1"/>
    <col min="9475" max="9475" width="11.28515625" customWidth="1"/>
    <col min="9476" max="9476" width="9" customWidth="1"/>
    <col min="9477" max="9477" width="10.7109375" customWidth="1"/>
    <col min="9478" max="9478" width="10.85546875" customWidth="1"/>
    <col min="9479" max="9479" width="14.85546875" customWidth="1"/>
    <col min="9480" max="9480" width="12.5703125" customWidth="1"/>
    <col min="9481" max="9481" width="9.42578125" customWidth="1"/>
    <col min="9482" max="9482" width="12" customWidth="1"/>
    <col min="9483" max="9483" width="9.7109375" customWidth="1"/>
    <col min="9484" max="9484" width="8.85546875" customWidth="1"/>
    <col min="9485" max="9485" width="16.7109375" customWidth="1"/>
    <col min="9486" max="9486" width="13.85546875" customWidth="1"/>
    <col min="9487" max="9487" width="12.5703125" customWidth="1"/>
    <col min="9730" max="9730" width="26" customWidth="1"/>
    <col min="9731" max="9731" width="11.28515625" customWidth="1"/>
    <col min="9732" max="9732" width="9" customWidth="1"/>
    <col min="9733" max="9733" width="10.7109375" customWidth="1"/>
    <col min="9734" max="9734" width="10.85546875" customWidth="1"/>
    <col min="9735" max="9735" width="14.85546875" customWidth="1"/>
    <col min="9736" max="9736" width="12.5703125" customWidth="1"/>
    <col min="9737" max="9737" width="9.42578125" customWidth="1"/>
    <col min="9738" max="9738" width="12" customWidth="1"/>
    <col min="9739" max="9739" width="9.7109375" customWidth="1"/>
    <col min="9740" max="9740" width="8.85546875" customWidth="1"/>
    <col min="9741" max="9741" width="16.7109375" customWidth="1"/>
    <col min="9742" max="9742" width="13.85546875" customWidth="1"/>
    <col min="9743" max="9743" width="12.5703125" customWidth="1"/>
    <col min="9986" max="9986" width="26" customWidth="1"/>
    <col min="9987" max="9987" width="11.28515625" customWidth="1"/>
    <col min="9988" max="9988" width="9" customWidth="1"/>
    <col min="9989" max="9989" width="10.7109375" customWidth="1"/>
    <col min="9990" max="9990" width="10.85546875" customWidth="1"/>
    <col min="9991" max="9991" width="14.85546875" customWidth="1"/>
    <col min="9992" max="9992" width="12.5703125" customWidth="1"/>
    <col min="9993" max="9993" width="9.42578125" customWidth="1"/>
    <col min="9994" max="9994" width="12" customWidth="1"/>
    <col min="9995" max="9995" width="9.7109375" customWidth="1"/>
    <col min="9996" max="9996" width="8.85546875" customWidth="1"/>
    <col min="9997" max="9997" width="16.7109375" customWidth="1"/>
    <col min="9998" max="9998" width="13.85546875" customWidth="1"/>
    <col min="9999" max="9999" width="12.5703125" customWidth="1"/>
    <col min="10242" max="10242" width="26" customWidth="1"/>
    <col min="10243" max="10243" width="11.28515625" customWidth="1"/>
    <col min="10244" max="10244" width="9" customWidth="1"/>
    <col min="10245" max="10245" width="10.7109375" customWidth="1"/>
    <col min="10246" max="10246" width="10.85546875" customWidth="1"/>
    <col min="10247" max="10247" width="14.85546875" customWidth="1"/>
    <col min="10248" max="10248" width="12.5703125" customWidth="1"/>
    <col min="10249" max="10249" width="9.42578125" customWidth="1"/>
    <col min="10250" max="10250" width="12" customWidth="1"/>
    <col min="10251" max="10251" width="9.7109375" customWidth="1"/>
    <col min="10252" max="10252" width="8.85546875" customWidth="1"/>
    <col min="10253" max="10253" width="16.7109375" customWidth="1"/>
    <col min="10254" max="10254" width="13.85546875" customWidth="1"/>
    <col min="10255" max="10255" width="12.5703125" customWidth="1"/>
    <col min="10498" max="10498" width="26" customWidth="1"/>
    <col min="10499" max="10499" width="11.28515625" customWidth="1"/>
    <col min="10500" max="10500" width="9" customWidth="1"/>
    <col min="10501" max="10501" width="10.7109375" customWidth="1"/>
    <col min="10502" max="10502" width="10.85546875" customWidth="1"/>
    <col min="10503" max="10503" width="14.85546875" customWidth="1"/>
    <col min="10504" max="10504" width="12.5703125" customWidth="1"/>
    <col min="10505" max="10505" width="9.42578125" customWidth="1"/>
    <col min="10506" max="10506" width="12" customWidth="1"/>
    <col min="10507" max="10507" width="9.7109375" customWidth="1"/>
    <col min="10508" max="10508" width="8.85546875" customWidth="1"/>
    <col min="10509" max="10509" width="16.7109375" customWidth="1"/>
    <col min="10510" max="10510" width="13.85546875" customWidth="1"/>
    <col min="10511" max="10511" width="12.5703125" customWidth="1"/>
    <col min="10754" max="10754" width="26" customWidth="1"/>
    <col min="10755" max="10755" width="11.28515625" customWidth="1"/>
    <col min="10756" max="10756" width="9" customWidth="1"/>
    <col min="10757" max="10757" width="10.7109375" customWidth="1"/>
    <col min="10758" max="10758" width="10.85546875" customWidth="1"/>
    <col min="10759" max="10759" width="14.85546875" customWidth="1"/>
    <col min="10760" max="10760" width="12.5703125" customWidth="1"/>
    <col min="10761" max="10761" width="9.42578125" customWidth="1"/>
    <col min="10762" max="10762" width="12" customWidth="1"/>
    <col min="10763" max="10763" width="9.7109375" customWidth="1"/>
    <col min="10764" max="10764" width="8.85546875" customWidth="1"/>
    <col min="10765" max="10765" width="16.7109375" customWidth="1"/>
    <col min="10766" max="10766" width="13.85546875" customWidth="1"/>
    <col min="10767" max="10767" width="12.5703125" customWidth="1"/>
    <col min="11010" max="11010" width="26" customWidth="1"/>
    <col min="11011" max="11011" width="11.28515625" customWidth="1"/>
    <col min="11012" max="11012" width="9" customWidth="1"/>
    <col min="11013" max="11013" width="10.7109375" customWidth="1"/>
    <col min="11014" max="11014" width="10.85546875" customWidth="1"/>
    <col min="11015" max="11015" width="14.85546875" customWidth="1"/>
    <col min="11016" max="11016" width="12.5703125" customWidth="1"/>
    <col min="11017" max="11017" width="9.42578125" customWidth="1"/>
    <col min="11018" max="11018" width="12" customWidth="1"/>
    <col min="11019" max="11019" width="9.7109375" customWidth="1"/>
    <col min="11020" max="11020" width="8.85546875" customWidth="1"/>
    <col min="11021" max="11021" width="16.7109375" customWidth="1"/>
    <col min="11022" max="11022" width="13.85546875" customWidth="1"/>
    <col min="11023" max="11023" width="12.5703125" customWidth="1"/>
    <col min="11266" max="11266" width="26" customWidth="1"/>
    <col min="11267" max="11267" width="11.28515625" customWidth="1"/>
    <col min="11268" max="11268" width="9" customWidth="1"/>
    <col min="11269" max="11269" width="10.7109375" customWidth="1"/>
    <col min="11270" max="11270" width="10.85546875" customWidth="1"/>
    <col min="11271" max="11271" width="14.85546875" customWidth="1"/>
    <col min="11272" max="11272" width="12.5703125" customWidth="1"/>
    <col min="11273" max="11273" width="9.42578125" customWidth="1"/>
    <col min="11274" max="11274" width="12" customWidth="1"/>
    <col min="11275" max="11275" width="9.7109375" customWidth="1"/>
    <col min="11276" max="11276" width="8.85546875" customWidth="1"/>
    <col min="11277" max="11277" width="16.7109375" customWidth="1"/>
    <col min="11278" max="11278" width="13.85546875" customWidth="1"/>
    <col min="11279" max="11279" width="12.5703125" customWidth="1"/>
    <col min="11522" max="11522" width="26" customWidth="1"/>
    <col min="11523" max="11523" width="11.28515625" customWidth="1"/>
    <col min="11524" max="11524" width="9" customWidth="1"/>
    <col min="11525" max="11525" width="10.7109375" customWidth="1"/>
    <col min="11526" max="11526" width="10.85546875" customWidth="1"/>
    <col min="11527" max="11527" width="14.85546875" customWidth="1"/>
    <col min="11528" max="11528" width="12.5703125" customWidth="1"/>
    <col min="11529" max="11529" width="9.42578125" customWidth="1"/>
    <col min="11530" max="11530" width="12" customWidth="1"/>
    <col min="11531" max="11531" width="9.7109375" customWidth="1"/>
    <col min="11532" max="11532" width="8.85546875" customWidth="1"/>
    <col min="11533" max="11533" width="16.7109375" customWidth="1"/>
    <col min="11534" max="11534" width="13.85546875" customWidth="1"/>
    <col min="11535" max="11535" width="12.5703125" customWidth="1"/>
    <col min="11778" max="11778" width="26" customWidth="1"/>
    <col min="11779" max="11779" width="11.28515625" customWidth="1"/>
    <col min="11780" max="11780" width="9" customWidth="1"/>
    <col min="11781" max="11781" width="10.7109375" customWidth="1"/>
    <col min="11782" max="11782" width="10.85546875" customWidth="1"/>
    <col min="11783" max="11783" width="14.85546875" customWidth="1"/>
    <col min="11784" max="11784" width="12.5703125" customWidth="1"/>
    <col min="11785" max="11785" width="9.42578125" customWidth="1"/>
    <col min="11786" max="11786" width="12" customWidth="1"/>
    <col min="11787" max="11787" width="9.7109375" customWidth="1"/>
    <col min="11788" max="11788" width="8.85546875" customWidth="1"/>
    <col min="11789" max="11789" width="16.7109375" customWidth="1"/>
    <col min="11790" max="11790" width="13.85546875" customWidth="1"/>
    <col min="11791" max="11791" width="12.5703125" customWidth="1"/>
    <col min="12034" max="12034" width="26" customWidth="1"/>
    <col min="12035" max="12035" width="11.28515625" customWidth="1"/>
    <col min="12036" max="12036" width="9" customWidth="1"/>
    <col min="12037" max="12037" width="10.7109375" customWidth="1"/>
    <col min="12038" max="12038" width="10.85546875" customWidth="1"/>
    <col min="12039" max="12039" width="14.85546875" customWidth="1"/>
    <col min="12040" max="12040" width="12.5703125" customWidth="1"/>
    <col min="12041" max="12041" width="9.42578125" customWidth="1"/>
    <col min="12042" max="12042" width="12" customWidth="1"/>
    <col min="12043" max="12043" width="9.7109375" customWidth="1"/>
    <col min="12044" max="12044" width="8.85546875" customWidth="1"/>
    <col min="12045" max="12045" width="16.7109375" customWidth="1"/>
    <col min="12046" max="12046" width="13.85546875" customWidth="1"/>
    <col min="12047" max="12047" width="12.5703125" customWidth="1"/>
    <col min="12290" max="12290" width="26" customWidth="1"/>
    <col min="12291" max="12291" width="11.28515625" customWidth="1"/>
    <col min="12292" max="12292" width="9" customWidth="1"/>
    <col min="12293" max="12293" width="10.7109375" customWidth="1"/>
    <col min="12294" max="12294" width="10.85546875" customWidth="1"/>
    <col min="12295" max="12295" width="14.85546875" customWidth="1"/>
    <col min="12296" max="12296" width="12.5703125" customWidth="1"/>
    <col min="12297" max="12297" width="9.42578125" customWidth="1"/>
    <col min="12298" max="12298" width="12" customWidth="1"/>
    <col min="12299" max="12299" width="9.7109375" customWidth="1"/>
    <col min="12300" max="12300" width="8.85546875" customWidth="1"/>
    <col min="12301" max="12301" width="16.7109375" customWidth="1"/>
    <col min="12302" max="12302" width="13.85546875" customWidth="1"/>
    <col min="12303" max="12303" width="12.5703125" customWidth="1"/>
    <col min="12546" max="12546" width="26" customWidth="1"/>
    <col min="12547" max="12547" width="11.28515625" customWidth="1"/>
    <col min="12548" max="12548" width="9" customWidth="1"/>
    <col min="12549" max="12549" width="10.7109375" customWidth="1"/>
    <col min="12550" max="12550" width="10.85546875" customWidth="1"/>
    <col min="12551" max="12551" width="14.85546875" customWidth="1"/>
    <col min="12552" max="12552" width="12.5703125" customWidth="1"/>
    <col min="12553" max="12553" width="9.42578125" customWidth="1"/>
    <col min="12554" max="12554" width="12" customWidth="1"/>
    <col min="12555" max="12555" width="9.7109375" customWidth="1"/>
    <col min="12556" max="12556" width="8.85546875" customWidth="1"/>
    <col min="12557" max="12557" width="16.7109375" customWidth="1"/>
    <col min="12558" max="12558" width="13.85546875" customWidth="1"/>
    <col min="12559" max="12559" width="12.5703125" customWidth="1"/>
    <col min="12802" max="12802" width="26" customWidth="1"/>
    <col min="12803" max="12803" width="11.28515625" customWidth="1"/>
    <col min="12804" max="12804" width="9" customWidth="1"/>
    <col min="12805" max="12805" width="10.7109375" customWidth="1"/>
    <col min="12806" max="12806" width="10.85546875" customWidth="1"/>
    <col min="12807" max="12807" width="14.85546875" customWidth="1"/>
    <col min="12808" max="12808" width="12.5703125" customWidth="1"/>
    <col min="12809" max="12809" width="9.42578125" customWidth="1"/>
    <col min="12810" max="12810" width="12" customWidth="1"/>
    <col min="12811" max="12811" width="9.7109375" customWidth="1"/>
    <col min="12812" max="12812" width="8.85546875" customWidth="1"/>
    <col min="12813" max="12813" width="16.7109375" customWidth="1"/>
    <col min="12814" max="12814" width="13.85546875" customWidth="1"/>
    <col min="12815" max="12815" width="12.5703125" customWidth="1"/>
    <col min="13058" max="13058" width="26" customWidth="1"/>
    <col min="13059" max="13059" width="11.28515625" customWidth="1"/>
    <col min="13060" max="13060" width="9" customWidth="1"/>
    <col min="13061" max="13061" width="10.7109375" customWidth="1"/>
    <col min="13062" max="13062" width="10.85546875" customWidth="1"/>
    <col min="13063" max="13063" width="14.85546875" customWidth="1"/>
    <col min="13064" max="13064" width="12.5703125" customWidth="1"/>
    <col min="13065" max="13065" width="9.42578125" customWidth="1"/>
    <col min="13066" max="13066" width="12" customWidth="1"/>
    <col min="13067" max="13067" width="9.7109375" customWidth="1"/>
    <col min="13068" max="13068" width="8.85546875" customWidth="1"/>
    <col min="13069" max="13069" width="16.7109375" customWidth="1"/>
    <col min="13070" max="13070" width="13.85546875" customWidth="1"/>
    <col min="13071" max="13071" width="12.5703125" customWidth="1"/>
    <col min="13314" max="13314" width="26" customWidth="1"/>
    <col min="13315" max="13315" width="11.28515625" customWidth="1"/>
    <col min="13316" max="13316" width="9" customWidth="1"/>
    <col min="13317" max="13317" width="10.7109375" customWidth="1"/>
    <col min="13318" max="13318" width="10.85546875" customWidth="1"/>
    <col min="13319" max="13319" width="14.85546875" customWidth="1"/>
    <col min="13320" max="13320" width="12.5703125" customWidth="1"/>
    <col min="13321" max="13321" width="9.42578125" customWidth="1"/>
    <col min="13322" max="13322" width="12" customWidth="1"/>
    <col min="13323" max="13323" width="9.7109375" customWidth="1"/>
    <col min="13324" max="13324" width="8.85546875" customWidth="1"/>
    <col min="13325" max="13325" width="16.7109375" customWidth="1"/>
    <col min="13326" max="13326" width="13.85546875" customWidth="1"/>
    <col min="13327" max="13327" width="12.5703125" customWidth="1"/>
    <col min="13570" max="13570" width="26" customWidth="1"/>
    <col min="13571" max="13571" width="11.28515625" customWidth="1"/>
    <col min="13572" max="13572" width="9" customWidth="1"/>
    <col min="13573" max="13573" width="10.7109375" customWidth="1"/>
    <col min="13574" max="13574" width="10.85546875" customWidth="1"/>
    <col min="13575" max="13575" width="14.85546875" customWidth="1"/>
    <col min="13576" max="13576" width="12.5703125" customWidth="1"/>
    <col min="13577" max="13577" width="9.42578125" customWidth="1"/>
    <col min="13578" max="13578" width="12" customWidth="1"/>
    <col min="13579" max="13579" width="9.7109375" customWidth="1"/>
    <col min="13580" max="13580" width="8.85546875" customWidth="1"/>
    <col min="13581" max="13581" width="16.7109375" customWidth="1"/>
    <col min="13582" max="13582" width="13.85546875" customWidth="1"/>
    <col min="13583" max="13583" width="12.5703125" customWidth="1"/>
    <col min="13826" max="13826" width="26" customWidth="1"/>
    <col min="13827" max="13827" width="11.28515625" customWidth="1"/>
    <col min="13828" max="13828" width="9" customWidth="1"/>
    <col min="13829" max="13829" width="10.7109375" customWidth="1"/>
    <col min="13830" max="13830" width="10.85546875" customWidth="1"/>
    <col min="13831" max="13831" width="14.85546875" customWidth="1"/>
    <col min="13832" max="13832" width="12.5703125" customWidth="1"/>
    <col min="13833" max="13833" width="9.42578125" customWidth="1"/>
    <col min="13834" max="13834" width="12" customWidth="1"/>
    <col min="13835" max="13835" width="9.7109375" customWidth="1"/>
    <col min="13836" max="13836" width="8.85546875" customWidth="1"/>
    <col min="13837" max="13837" width="16.7109375" customWidth="1"/>
    <col min="13838" max="13838" width="13.85546875" customWidth="1"/>
    <col min="13839" max="13839" width="12.5703125" customWidth="1"/>
    <col min="14082" max="14082" width="26" customWidth="1"/>
    <col min="14083" max="14083" width="11.28515625" customWidth="1"/>
    <col min="14084" max="14084" width="9" customWidth="1"/>
    <col min="14085" max="14085" width="10.7109375" customWidth="1"/>
    <col min="14086" max="14086" width="10.85546875" customWidth="1"/>
    <col min="14087" max="14087" width="14.85546875" customWidth="1"/>
    <col min="14088" max="14088" width="12.5703125" customWidth="1"/>
    <col min="14089" max="14089" width="9.42578125" customWidth="1"/>
    <col min="14090" max="14090" width="12" customWidth="1"/>
    <col min="14091" max="14091" width="9.7109375" customWidth="1"/>
    <col min="14092" max="14092" width="8.85546875" customWidth="1"/>
    <col min="14093" max="14093" width="16.7109375" customWidth="1"/>
    <col min="14094" max="14094" width="13.85546875" customWidth="1"/>
    <col min="14095" max="14095" width="12.5703125" customWidth="1"/>
    <col min="14338" max="14338" width="26" customWidth="1"/>
    <col min="14339" max="14339" width="11.28515625" customWidth="1"/>
    <col min="14340" max="14340" width="9" customWidth="1"/>
    <col min="14341" max="14341" width="10.7109375" customWidth="1"/>
    <col min="14342" max="14342" width="10.85546875" customWidth="1"/>
    <col min="14343" max="14343" width="14.85546875" customWidth="1"/>
    <col min="14344" max="14344" width="12.5703125" customWidth="1"/>
    <col min="14345" max="14345" width="9.42578125" customWidth="1"/>
    <col min="14346" max="14346" width="12" customWidth="1"/>
    <col min="14347" max="14347" width="9.7109375" customWidth="1"/>
    <col min="14348" max="14348" width="8.85546875" customWidth="1"/>
    <col min="14349" max="14349" width="16.7109375" customWidth="1"/>
    <col min="14350" max="14350" width="13.85546875" customWidth="1"/>
    <col min="14351" max="14351" width="12.5703125" customWidth="1"/>
    <col min="14594" max="14594" width="26" customWidth="1"/>
    <col min="14595" max="14595" width="11.28515625" customWidth="1"/>
    <col min="14596" max="14596" width="9" customWidth="1"/>
    <col min="14597" max="14597" width="10.7109375" customWidth="1"/>
    <col min="14598" max="14598" width="10.85546875" customWidth="1"/>
    <col min="14599" max="14599" width="14.85546875" customWidth="1"/>
    <col min="14600" max="14600" width="12.5703125" customWidth="1"/>
    <col min="14601" max="14601" width="9.42578125" customWidth="1"/>
    <col min="14602" max="14602" width="12" customWidth="1"/>
    <col min="14603" max="14603" width="9.7109375" customWidth="1"/>
    <col min="14604" max="14604" width="8.85546875" customWidth="1"/>
    <col min="14605" max="14605" width="16.7109375" customWidth="1"/>
    <col min="14606" max="14606" width="13.85546875" customWidth="1"/>
    <col min="14607" max="14607" width="12.5703125" customWidth="1"/>
    <col min="14850" max="14850" width="26" customWidth="1"/>
    <col min="14851" max="14851" width="11.28515625" customWidth="1"/>
    <col min="14852" max="14852" width="9" customWidth="1"/>
    <col min="14853" max="14853" width="10.7109375" customWidth="1"/>
    <col min="14854" max="14854" width="10.85546875" customWidth="1"/>
    <col min="14855" max="14855" width="14.85546875" customWidth="1"/>
    <col min="14856" max="14856" width="12.5703125" customWidth="1"/>
    <col min="14857" max="14857" width="9.42578125" customWidth="1"/>
    <col min="14858" max="14858" width="12" customWidth="1"/>
    <col min="14859" max="14859" width="9.7109375" customWidth="1"/>
    <col min="14860" max="14860" width="8.85546875" customWidth="1"/>
    <col min="14861" max="14861" width="16.7109375" customWidth="1"/>
    <col min="14862" max="14862" width="13.85546875" customWidth="1"/>
    <col min="14863" max="14863" width="12.5703125" customWidth="1"/>
    <col min="15106" max="15106" width="26" customWidth="1"/>
    <col min="15107" max="15107" width="11.28515625" customWidth="1"/>
    <col min="15108" max="15108" width="9" customWidth="1"/>
    <col min="15109" max="15109" width="10.7109375" customWidth="1"/>
    <col min="15110" max="15110" width="10.85546875" customWidth="1"/>
    <col min="15111" max="15111" width="14.85546875" customWidth="1"/>
    <col min="15112" max="15112" width="12.5703125" customWidth="1"/>
    <col min="15113" max="15113" width="9.42578125" customWidth="1"/>
    <col min="15114" max="15114" width="12" customWidth="1"/>
    <col min="15115" max="15115" width="9.7109375" customWidth="1"/>
    <col min="15116" max="15116" width="8.85546875" customWidth="1"/>
    <col min="15117" max="15117" width="16.7109375" customWidth="1"/>
    <col min="15118" max="15118" width="13.85546875" customWidth="1"/>
    <col min="15119" max="15119" width="12.5703125" customWidth="1"/>
    <col min="15362" max="15362" width="26" customWidth="1"/>
    <col min="15363" max="15363" width="11.28515625" customWidth="1"/>
    <col min="15364" max="15364" width="9" customWidth="1"/>
    <col min="15365" max="15365" width="10.7109375" customWidth="1"/>
    <col min="15366" max="15366" width="10.85546875" customWidth="1"/>
    <col min="15367" max="15367" width="14.85546875" customWidth="1"/>
    <col min="15368" max="15368" width="12.5703125" customWidth="1"/>
    <col min="15369" max="15369" width="9.42578125" customWidth="1"/>
    <col min="15370" max="15370" width="12" customWidth="1"/>
    <col min="15371" max="15371" width="9.7109375" customWidth="1"/>
    <col min="15372" max="15372" width="8.85546875" customWidth="1"/>
    <col min="15373" max="15373" width="16.7109375" customWidth="1"/>
    <col min="15374" max="15374" width="13.85546875" customWidth="1"/>
    <col min="15375" max="15375" width="12.5703125" customWidth="1"/>
    <col min="15618" max="15618" width="26" customWidth="1"/>
    <col min="15619" max="15619" width="11.28515625" customWidth="1"/>
    <col min="15620" max="15620" width="9" customWidth="1"/>
    <col min="15621" max="15621" width="10.7109375" customWidth="1"/>
    <col min="15622" max="15622" width="10.85546875" customWidth="1"/>
    <col min="15623" max="15623" width="14.85546875" customWidth="1"/>
    <col min="15624" max="15624" width="12.5703125" customWidth="1"/>
    <col min="15625" max="15625" width="9.42578125" customWidth="1"/>
    <col min="15626" max="15626" width="12" customWidth="1"/>
    <col min="15627" max="15627" width="9.7109375" customWidth="1"/>
    <col min="15628" max="15628" width="8.85546875" customWidth="1"/>
    <col min="15629" max="15629" width="16.7109375" customWidth="1"/>
    <col min="15630" max="15630" width="13.85546875" customWidth="1"/>
    <col min="15631" max="15631" width="12.5703125" customWidth="1"/>
    <col min="15874" max="15874" width="26" customWidth="1"/>
    <col min="15875" max="15875" width="11.28515625" customWidth="1"/>
    <col min="15876" max="15876" width="9" customWidth="1"/>
    <col min="15877" max="15877" width="10.7109375" customWidth="1"/>
    <col min="15878" max="15878" width="10.85546875" customWidth="1"/>
    <col min="15879" max="15879" width="14.85546875" customWidth="1"/>
    <col min="15880" max="15880" width="12.5703125" customWidth="1"/>
    <col min="15881" max="15881" width="9.42578125" customWidth="1"/>
    <col min="15882" max="15882" width="12" customWidth="1"/>
    <col min="15883" max="15883" width="9.7109375" customWidth="1"/>
    <col min="15884" max="15884" width="8.85546875" customWidth="1"/>
    <col min="15885" max="15885" width="16.7109375" customWidth="1"/>
    <col min="15886" max="15886" width="13.85546875" customWidth="1"/>
    <col min="15887" max="15887" width="12.5703125" customWidth="1"/>
    <col min="16130" max="16130" width="26" customWidth="1"/>
    <col min="16131" max="16131" width="11.28515625" customWidth="1"/>
    <col min="16132" max="16132" width="9" customWidth="1"/>
    <col min="16133" max="16133" width="10.7109375" customWidth="1"/>
    <col min="16134" max="16134" width="10.85546875" customWidth="1"/>
    <col min="16135" max="16135" width="14.85546875" customWidth="1"/>
    <col min="16136" max="16136" width="12.5703125" customWidth="1"/>
    <col min="16137" max="16137" width="9.42578125" customWidth="1"/>
    <col min="16138" max="16138" width="12" customWidth="1"/>
    <col min="16139" max="16139" width="9.7109375" customWidth="1"/>
    <col min="16140" max="16140" width="8.85546875" customWidth="1"/>
    <col min="16141" max="16141" width="16.7109375" customWidth="1"/>
    <col min="16142" max="16142" width="13.85546875" customWidth="1"/>
    <col min="16143" max="16143" width="12.5703125" customWidth="1"/>
  </cols>
  <sheetData>
    <row r="1" spans="1:15" ht="39.75" customHeight="1" x14ac:dyDescent="0.25">
      <c r="A1" s="54"/>
      <c r="B1" s="39"/>
      <c r="C1" s="39"/>
      <c r="D1" s="39"/>
      <c r="E1" s="39"/>
      <c r="F1" s="39"/>
      <c r="G1" s="15"/>
      <c r="I1" s="15"/>
      <c r="J1" s="15"/>
      <c r="L1" s="187" t="s">
        <v>196</v>
      </c>
      <c r="M1" s="187"/>
      <c r="N1" s="187"/>
      <c r="O1" s="187"/>
    </row>
    <row r="2" spans="1:15" ht="24.75" customHeight="1" x14ac:dyDescent="0.25">
      <c r="A2" s="228" t="s">
        <v>185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s="153" customFormat="1" ht="47.25" customHeight="1" x14ac:dyDescent="0.25">
      <c r="A3" s="229" t="s">
        <v>186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ht="55.5" customHeight="1" x14ac:dyDescent="0.25">
      <c r="A4" s="264" t="s">
        <v>84</v>
      </c>
      <c r="B4" s="264" t="s">
        <v>85</v>
      </c>
      <c r="C4" s="266" t="s">
        <v>187</v>
      </c>
      <c r="D4" s="267"/>
      <c r="E4" s="268" t="s">
        <v>87</v>
      </c>
      <c r="F4" s="269"/>
      <c r="G4" s="270" t="s">
        <v>88</v>
      </c>
      <c r="H4" s="271"/>
      <c r="I4" s="258" t="s">
        <v>89</v>
      </c>
      <c r="J4" s="259"/>
      <c r="K4" s="260" t="s">
        <v>90</v>
      </c>
      <c r="L4" s="261"/>
      <c r="M4" s="262" t="s">
        <v>91</v>
      </c>
      <c r="N4" s="263"/>
      <c r="O4" s="154" t="s">
        <v>125</v>
      </c>
    </row>
    <row r="5" spans="1:15" ht="26.25" x14ac:dyDescent="0.25">
      <c r="A5" s="265"/>
      <c r="B5" s="265"/>
      <c r="C5" s="18" t="s">
        <v>93</v>
      </c>
      <c r="D5" s="18" t="s">
        <v>94</v>
      </c>
      <c r="E5" s="18" t="s">
        <v>93</v>
      </c>
      <c r="F5" s="18" t="s">
        <v>94</v>
      </c>
      <c r="G5" s="18" t="s">
        <v>93</v>
      </c>
      <c r="H5" s="18" t="s">
        <v>94</v>
      </c>
      <c r="I5" s="18" t="s">
        <v>93</v>
      </c>
      <c r="J5" s="18" t="s">
        <v>94</v>
      </c>
      <c r="K5" s="18" t="s">
        <v>93</v>
      </c>
      <c r="L5" s="18" t="s">
        <v>94</v>
      </c>
      <c r="M5" s="155" t="s">
        <v>93</v>
      </c>
      <c r="N5" s="156" t="s">
        <v>94</v>
      </c>
      <c r="O5" s="157" t="s">
        <v>95</v>
      </c>
    </row>
    <row r="6" spans="1:15" ht="26.25" x14ac:dyDescent="0.25">
      <c r="A6" s="19">
        <v>560002</v>
      </c>
      <c r="B6" s="20" t="s">
        <v>9</v>
      </c>
      <c r="C6" s="22">
        <v>528</v>
      </c>
      <c r="D6" s="22">
        <v>0</v>
      </c>
      <c r="E6" s="22">
        <v>16643</v>
      </c>
      <c r="F6" s="22">
        <v>0</v>
      </c>
      <c r="G6" s="46">
        <v>3.1699999999999999E-2</v>
      </c>
      <c r="H6" s="46">
        <v>0</v>
      </c>
      <c r="I6" s="24">
        <v>0.91</v>
      </c>
      <c r="J6" s="47">
        <v>0</v>
      </c>
      <c r="K6" s="25">
        <f>I6*VLOOKUP(A6,'[6]6Весовые коэф.'!$A$6:$G$65,7,0)</f>
        <v>0.91</v>
      </c>
      <c r="L6" s="25">
        <f>J6*VLOOKUP(A6,'[6]6Весовые коэф.'!$A$6:$G$65,6,0)</f>
        <v>0</v>
      </c>
      <c r="M6" s="26"/>
      <c r="N6" s="27"/>
      <c r="O6" s="28">
        <f>K6+L6</f>
        <v>0.91</v>
      </c>
    </row>
    <row r="7" spans="1:15" ht="26.25" x14ac:dyDescent="0.25">
      <c r="A7" s="19">
        <v>560014</v>
      </c>
      <c r="B7" s="20" t="s">
        <v>188</v>
      </c>
      <c r="C7" s="22">
        <v>92</v>
      </c>
      <c r="D7" s="22">
        <v>1</v>
      </c>
      <c r="E7" s="22">
        <v>4203</v>
      </c>
      <c r="F7" s="22">
        <v>78</v>
      </c>
      <c r="G7" s="46">
        <v>2.1899999999999999E-2</v>
      </c>
      <c r="H7" s="46">
        <v>1.2800000000000001E-2</v>
      </c>
      <c r="I7" s="24">
        <v>0.62</v>
      </c>
      <c r="J7" s="47">
        <v>0.26</v>
      </c>
      <c r="K7" s="25">
        <f>I7*VLOOKUP(A7,'[6]6Весовые коэф.'!$A$6:$G$65,7,0)</f>
        <v>0.61</v>
      </c>
      <c r="L7" s="25">
        <f>J7*VLOOKUP(A7,'[6]6Весовые коэф.'!$A$6:$G$65,6,0)</f>
        <v>0.01</v>
      </c>
      <c r="M7" s="26"/>
      <c r="N7" s="27"/>
      <c r="O7" s="28">
        <f t="shared" ref="O7:O65" si="0">K7+L7</f>
        <v>0.62</v>
      </c>
    </row>
    <row r="8" spans="1:15" x14ac:dyDescent="0.25">
      <c r="A8" s="19">
        <v>560017</v>
      </c>
      <c r="B8" s="20" t="s">
        <v>21</v>
      </c>
      <c r="C8" s="22">
        <v>2304</v>
      </c>
      <c r="D8" s="22">
        <v>0</v>
      </c>
      <c r="E8" s="22">
        <v>76148</v>
      </c>
      <c r="F8" s="22">
        <v>3</v>
      </c>
      <c r="G8" s="46">
        <v>3.0300000000000001E-2</v>
      </c>
      <c r="H8" s="46">
        <v>0</v>
      </c>
      <c r="I8" s="24">
        <v>0.86</v>
      </c>
      <c r="J8" s="47">
        <v>0</v>
      </c>
      <c r="K8" s="25">
        <f>I8*VLOOKUP(A8,'[6]6Весовые коэф.'!$A$6:$G$65,7,0)</f>
        <v>0.86</v>
      </c>
      <c r="L8" s="25">
        <f>J8*VLOOKUP(A8,'[6]6Весовые коэф.'!$A$6:$G$65,6,0)</f>
        <v>0</v>
      </c>
      <c r="M8" s="26"/>
      <c r="N8" s="27"/>
      <c r="O8" s="28">
        <f t="shared" si="0"/>
        <v>0.86</v>
      </c>
    </row>
    <row r="9" spans="1:15" x14ac:dyDescent="0.25">
      <c r="A9" s="19">
        <v>560019</v>
      </c>
      <c r="B9" s="20" t="s">
        <v>22</v>
      </c>
      <c r="C9" s="22">
        <v>3709</v>
      </c>
      <c r="D9" s="22">
        <v>166</v>
      </c>
      <c r="E9" s="22">
        <v>88898</v>
      </c>
      <c r="F9" s="22">
        <v>4287</v>
      </c>
      <c r="G9" s="46">
        <v>4.1700000000000001E-2</v>
      </c>
      <c r="H9" s="46">
        <v>3.8699999999999998E-2</v>
      </c>
      <c r="I9" s="24">
        <v>1.2</v>
      </c>
      <c r="J9" s="47">
        <v>0.79</v>
      </c>
      <c r="K9" s="25">
        <f>I9*VLOOKUP(A9,'[6]6Весовые коэф.'!$A$6:$G$65,7,0)</f>
        <v>1.1399999999999999</v>
      </c>
      <c r="L9" s="25">
        <f>J9*VLOOKUP(A9,'[6]6Весовые коэф.'!$A$6:$G$65,6,0)</f>
        <v>0.04</v>
      </c>
      <c r="M9" s="26"/>
      <c r="N9" s="27"/>
      <c r="O9" s="28">
        <f t="shared" si="0"/>
        <v>1.18</v>
      </c>
    </row>
    <row r="10" spans="1:15" x14ac:dyDescent="0.25">
      <c r="A10" s="19">
        <v>560021</v>
      </c>
      <c r="B10" s="20" t="s">
        <v>23</v>
      </c>
      <c r="C10" s="22">
        <v>1569</v>
      </c>
      <c r="D10" s="22">
        <v>1458</v>
      </c>
      <c r="E10" s="22">
        <v>55692</v>
      </c>
      <c r="F10" s="22">
        <v>37623</v>
      </c>
      <c r="G10" s="46">
        <v>2.8199999999999999E-2</v>
      </c>
      <c r="H10" s="46">
        <v>3.8800000000000001E-2</v>
      </c>
      <c r="I10" s="24">
        <v>0.8</v>
      </c>
      <c r="J10" s="47">
        <v>0.79</v>
      </c>
      <c r="K10" s="25">
        <f>I10*VLOOKUP(A10,'[6]6Весовые коэф.'!$A$6:$G$65,7,0)</f>
        <v>0.48</v>
      </c>
      <c r="L10" s="25">
        <f>J10*VLOOKUP(A10,'[6]6Весовые коэф.'!$A$6:$G$65,6,0)</f>
        <v>0.32</v>
      </c>
      <c r="M10" s="26"/>
      <c r="N10" s="27"/>
      <c r="O10" s="28">
        <f t="shared" si="0"/>
        <v>0.8</v>
      </c>
    </row>
    <row r="11" spans="1:15" x14ac:dyDescent="0.25">
      <c r="A11" s="19">
        <v>560022</v>
      </c>
      <c r="B11" s="20" t="s">
        <v>24</v>
      </c>
      <c r="C11" s="22">
        <v>1942</v>
      </c>
      <c r="D11" s="22">
        <v>1227</v>
      </c>
      <c r="E11" s="22">
        <v>66561</v>
      </c>
      <c r="F11" s="22">
        <v>23742</v>
      </c>
      <c r="G11" s="46">
        <v>2.92E-2</v>
      </c>
      <c r="H11" s="46">
        <v>5.1700000000000003E-2</v>
      </c>
      <c r="I11" s="24">
        <v>0.83</v>
      </c>
      <c r="J11" s="47">
        <v>1.06</v>
      </c>
      <c r="K11" s="25">
        <f>I11*VLOOKUP(A11,'[6]6Весовые коэф.'!$A$6:$G$65,7,0)</f>
        <v>0.61</v>
      </c>
      <c r="L11" s="25">
        <f>J11*VLOOKUP(A11,'[6]6Весовые коэф.'!$A$6:$G$65,6,0)</f>
        <v>0.28000000000000003</v>
      </c>
      <c r="M11" s="26"/>
      <c r="N11" s="27"/>
      <c r="O11" s="28">
        <f t="shared" si="0"/>
        <v>0.89</v>
      </c>
    </row>
    <row r="12" spans="1:15" x14ac:dyDescent="0.25">
      <c r="A12" s="19">
        <v>560024</v>
      </c>
      <c r="B12" s="20" t="s">
        <v>25</v>
      </c>
      <c r="C12" s="22">
        <v>47</v>
      </c>
      <c r="D12" s="22">
        <v>7382</v>
      </c>
      <c r="E12" s="22">
        <v>2563</v>
      </c>
      <c r="F12" s="22">
        <v>49797</v>
      </c>
      <c r="G12" s="46">
        <v>1.83E-2</v>
      </c>
      <c r="H12" s="46">
        <v>0.1482</v>
      </c>
      <c r="I12" s="24">
        <v>0.51</v>
      </c>
      <c r="J12" s="47">
        <v>2.5</v>
      </c>
      <c r="K12" s="25">
        <f>I12*VLOOKUP(A12,'[6]6Весовые коэф.'!$A$6:$G$65,7,0)</f>
        <v>0.03</v>
      </c>
      <c r="L12" s="25">
        <f>J12*VLOOKUP(A12,'[6]6Весовые коэф.'!$A$6:$G$65,6,0)</f>
        <v>2.38</v>
      </c>
      <c r="M12" s="26"/>
      <c r="N12" s="27"/>
      <c r="O12" s="28">
        <f t="shared" si="0"/>
        <v>2.41</v>
      </c>
    </row>
    <row r="13" spans="1:15" ht="26.25" x14ac:dyDescent="0.25">
      <c r="A13" s="19">
        <v>560026</v>
      </c>
      <c r="B13" s="20" t="s">
        <v>26</v>
      </c>
      <c r="C13" s="22">
        <v>2744</v>
      </c>
      <c r="D13" s="22">
        <v>868</v>
      </c>
      <c r="E13" s="22">
        <v>93817</v>
      </c>
      <c r="F13" s="22">
        <v>18922</v>
      </c>
      <c r="G13" s="46">
        <v>2.92E-2</v>
      </c>
      <c r="H13" s="46">
        <v>4.5900000000000003E-2</v>
      </c>
      <c r="I13" s="24">
        <v>0.83</v>
      </c>
      <c r="J13" s="47">
        <v>0.94</v>
      </c>
      <c r="K13" s="25">
        <f>I13*VLOOKUP(A13,'[6]6Весовые коэф.'!$A$6:$G$65,7,0)</f>
        <v>0.69</v>
      </c>
      <c r="L13" s="25">
        <f>J13*VLOOKUP(A13,'[6]6Весовые коэф.'!$A$6:$G$65,6,0)</f>
        <v>0.16</v>
      </c>
      <c r="M13" s="26"/>
      <c r="N13" s="27"/>
      <c r="O13" s="28">
        <f t="shared" si="0"/>
        <v>0.85</v>
      </c>
    </row>
    <row r="14" spans="1:15" x14ac:dyDescent="0.25">
      <c r="A14" s="19">
        <v>560032</v>
      </c>
      <c r="B14" s="20" t="s">
        <v>28</v>
      </c>
      <c r="C14" s="22">
        <v>946</v>
      </c>
      <c r="D14" s="22">
        <v>0</v>
      </c>
      <c r="E14" s="22">
        <v>20918</v>
      </c>
      <c r="F14" s="22">
        <v>1</v>
      </c>
      <c r="G14" s="46">
        <v>4.5199999999999997E-2</v>
      </c>
      <c r="H14" s="46">
        <v>0</v>
      </c>
      <c r="I14" s="24">
        <v>1.31</v>
      </c>
      <c r="J14" s="47">
        <v>0</v>
      </c>
      <c r="K14" s="25">
        <f>I14*VLOOKUP(A14,'[6]6Весовые коэф.'!$A$6:$G$65,7,0)</f>
        <v>1.31</v>
      </c>
      <c r="L14" s="25">
        <f>J14*VLOOKUP(A14,'[6]6Весовые коэф.'!$A$6:$G$65,6,0)</f>
        <v>0</v>
      </c>
      <c r="M14" s="26"/>
      <c r="N14" s="27"/>
      <c r="O14" s="28">
        <f t="shared" si="0"/>
        <v>1.31</v>
      </c>
    </row>
    <row r="15" spans="1:15" x14ac:dyDescent="0.25">
      <c r="A15" s="19">
        <v>560033</v>
      </c>
      <c r="B15" s="20" t="s">
        <v>29</v>
      </c>
      <c r="C15" s="22">
        <v>2101</v>
      </c>
      <c r="D15" s="22">
        <v>0</v>
      </c>
      <c r="E15" s="22">
        <v>40375</v>
      </c>
      <c r="F15" s="22">
        <v>0</v>
      </c>
      <c r="G15" s="46">
        <v>5.1999999999999998E-2</v>
      </c>
      <c r="H15" s="46">
        <v>0</v>
      </c>
      <c r="I15" s="24">
        <v>1.51</v>
      </c>
      <c r="J15" s="47">
        <v>0</v>
      </c>
      <c r="K15" s="25">
        <f>I15*VLOOKUP(A15,'[6]6Весовые коэф.'!$A$6:$G$65,7,0)</f>
        <v>1.51</v>
      </c>
      <c r="L15" s="25">
        <f>J15*VLOOKUP(A15,'[6]6Весовые коэф.'!$A$6:$G$65,6,0)</f>
        <v>0</v>
      </c>
      <c r="M15" s="26"/>
      <c r="N15" s="27"/>
      <c r="O15" s="28">
        <f t="shared" si="0"/>
        <v>1.51</v>
      </c>
    </row>
    <row r="16" spans="1:15" x14ac:dyDescent="0.25">
      <c r="A16" s="19">
        <v>560034</v>
      </c>
      <c r="B16" s="20" t="s">
        <v>30</v>
      </c>
      <c r="C16" s="22">
        <v>2630</v>
      </c>
      <c r="D16" s="22">
        <v>0</v>
      </c>
      <c r="E16" s="22">
        <v>38139</v>
      </c>
      <c r="F16" s="22">
        <v>2</v>
      </c>
      <c r="G16" s="46">
        <v>6.9000000000000006E-2</v>
      </c>
      <c r="H16" s="46">
        <v>0</v>
      </c>
      <c r="I16" s="24">
        <v>2.0099999999999998</v>
      </c>
      <c r="J16" s="47">
        <v>0</v>
      </c>
      <c r="K16" s="25">
        <f>I16*VLOOKUP(A16,'[6]6Весовые коэф.'!$A$6:$G$65,7,0)*0</f>
        <v>0</v>
      </c>
      <c r="L16" s="25">
        <f>J16*VLOOKUP(A16,'[6]6Весовые коэф.'!$A$6:$G$65,6,0)</f>
        <v>0</v>
      </c>
      <c r="M16" s="26">
        <v>1</v>
      </c>
      <c r="N16" s="27"/>
      <c r="O16" s="28">
        <f t="shared" si="0"/>
        <v>0</v>
      </c>
    </row>
    <row r="17" spans="1:15" x14ac:dyDescent="0.25">
      <c r="A17" s="19">
        <v>560035</v>
      </c>
      <c r="B17" s="20" t="s">
        <v>31</v>
      </c>
      <c r="C17" s="22">
        <v>56</v>
      </c>
      <c r="D17" s="22">
        <v>482</v>
      </c>
      <c r="E17" s="22">
        <v>1817</v>
      </c>
      <c r="F17" s="22">
        <v>30887</v>
      </c>
      <c r="G17" s="46">
        <v>3.0800000000000001E-2</v>
      </c>
      <c r="H17" s="46">
        <v>1.5599999999999999E-2</v>
      </c>
      <c r="I17" s="24">
        <v>0.88</v>
      </c>
      <c r="J17" s="47">
        <v>0.31</v>
      </c>
      <c r="K17" s="25">
        <f>I17*VLOOKUP(A17,'[6]6Весовые коэф.'!$A$6:$G$65,7,0)</f>
        <v>0.05</v>
      </c>
      <c r="L17" s="25">
        <f>J17*VLOOKUP(A17,'[6]6Весовые коэф.'!$A$6:$G$65,6,0)</f>
        <v>0.28999999999999998</v>
      </c>
      <c r="M17" s="26"/>
      <c r="N17" s="27"/>
      <c r="O17" s="28">
        <f t="shared" si="0"/>
        <v>0.34</v>
      </c>
    </row>
    <row r="18" spans="1:15" x14ac:dyDescent="0.25">
      <c r="A18" s="19">
        <v>560036</v>
      </c>
      <c r="B18" s="20" t="s">
        <v>27</v>
      </c>
      <c r="C18" s="22">
        <v>1434</v>
      </c>
      <c r="D18" s="22">
        <v>740</v>
      </c>
      <c r="E18" s="22">
        <v>47649</v>
      </c>
      <c r="F18" s="22">
        <v>10767</v>
      </c>
      <c r="G18" s="46">
        <v>3.0099999999999998E-2</v>
      </c>
      <c r="H18" s="46">
        <v>6.8699999999999997E-2</v>
      </c>
      <c r="I18" s="24">
        <v>0.86</v>
      </c>
      <c r="J18" s="47">
        <v>1.41</v>
      </c>
      <c r="K18" s="25">
        <f>I18*VLOOKUP(A18,'[6]6Весовые коэф.'!$A$6:$G$65,7,0)</f>
        <v>0.71</v>
      </c>
      <c r="L18" s="25">
        <f>J18*VLOOKUP(A18,'[6]6Весовые коэф.'!$A$6:$G$65,6,0)</f>
        <v>0.25</v>
      </c>
      <c r="M18" s="26"/>
      <c r="N18" s="27"/>
      <c r="O18" s="28">
        <f t="shared" si="0"/>
        <v>0.96</v>
      </c>
    </row>
    <row r="19" spans="1:15" ht="26.25" x14ac:dyDescent="0.25">
      <c r="A19" s="19">
        <v>560041</v>
      </c>
      <c r="B19" s="20" t="s">
        <v>33</v>
      </c>
      <c r="C19" s="22">
        <v>7</v>
      </c>
      <c r="D19" s="22">
        <v>599</v>
      </c>
      <c r="E19" s="22">
        <v>1729</v>
      </c>
      <c r="F19" s="22">
        <v>19384</v>
      </c>
      <c r="G19" s="46">
        <v>4.0000000000000001E-3</v>
      </c>
      <c r="H19" s="46">
        <v>3.09E-2</v>
      </c>
      <c r="I19" s="24">
        <v>0.09</v>
      </c>
      <c r="J19" s="47">
        <v>0.63</v>
      </c>
      <c r="K19" s="25">
        <f>I19*VLOOKUP(A19,'[6]6Весовые коэф.'!$A$6:$G$65,7,0)</f>
        <v>0.01</v>
      </c>
      <c r="L19" s="25">
        <f>J19*VLOOKUP(A19,'[6]6Весовые коэф.'!$A$6:$G$65,6,0)</f>
        <v>0.57999999999999996</v>
      </c>
      <c r="M19" s="26"/>
      <c r="N19" s="27"/>
      <c r="O19" s="28">
        <f t="shared" si="0"/>
        <v>0.59</v>
      </c>
    </row>
    <row r="20" spans="1:15" x14ac:dyDescent="0.25">
      <c r="A20" s="19">
        <v>560043</v>
      </c>
      <c r="B20" s="20" t="s">
        <v>34</v>
      </c>
      <c r="C20" s="22">
        <v>161</v>
      </c>
      <c r="D20" s="22">
        <v>112</v>
      </c>
      <c r="E20" s="22">
        <v>21192</v>
      </c>
      <c r="F20" s="22">
        <v>5128</v>
      </c>
      <c r="G20" s="46">
        <v>7.6E-3</v>
      </c>
      <c r="H20" s="46">
        <v>2.18E-2</v>
      </c>
      <c r="I20" s="24">
        <v>0.19</v>
      </c>
      <c r="J20" s="47">
        <v>0.44</v>
      </c>
      <c r="K20" s="25">
        <f>I20*VLOOKUP(A20,'[6]6Весовые коэф.'!$A$6:$G$65,7,0)</f>
        <v>0.15</v>
      </c>
      <c r="L20" s="25">
        <f>J20*VLOOKUP(A20,'[6]6Весовые коэф.'!$A$6:$G$65,6,0)</f>
        <v>0.08</v>
      </c>
      <c r="M20" s="26"/>
      <c r="N20" s="27"/>
      <c r="O20" s="28">
        <f t="shared" si="0"/>
        <v>0.23</v>
      </c>
    </row>
    <row r="21" spans="1:15" x14ac:dyDescent="0.25">
      <c r="A21" s="19">
        <v>560045</v>
      </c>
      <c r="B21" s="20" t="s">
        <v>35</v>
      </c>
      <c r="C21" s="22">
        <v>122</v>
      </c>
      <c r="D21" s="22">
        <v>32</v>
      </c>
      <c r="E21" s="22">
        <v>19864</v>
      </c>
      <c r="F21" s="22">
        <v>5883</v>
      </c>
      <c r="G21" s="46">
        <v>6.1000000000000004E-3</v>
      </c>
      <c r="H21" s="46">
        <v>5.4000000000000003E-3</v>
      </c>
      <c r="I21" s="24">
        <v>0.15</v>
      </c>
      <c r="J21" s="47">
        <v>0.1</v>
      </c>
      <c r="K21" s="25">
        <f>I21*VLOOKUP(A21,'[6]6Весовые коэф.'!$A$6:$G$65,7,0)</f>
        <v>0.12</v>
      </c>
      <c r="L21" s="25">
        <f>J21*VLOOKUP(A21,'[6]6Весовые коэф.'!$A$6:$G$65,6,0)</f>
        <v>0.02</v>
      </c>
      <c r="M21" s="26"/>
      <c r="N21" s="27"/>
      <c r="O21" s="28">
        <f t="shared" si="0"/>
        <v>0.14000000000000001</v>
      </c>
    </row>
    <row r="22" spans="1:15" x14ac:dyDescent="0.25">
      <c r="A22" s="19">
        <v>560047</v>
      </c>
      <c r="B22" s="20" t="s">
        <v>36</v>
      </c>
      <c r="C22" s="22">
        <v>296</v>
      </c>
      <c r="D22" s="22">
        <v>93</v>
      </c>
      <c r="E22" s="22">
        <v>30201</v>
      </c>
      <c r="F22" s="22">
        <v>8274</v>
      </c>
      <c r="G22" s="46">
        <v>9.7999999999999997E-3</v>
      </c>
      <c r="H22" s="46">
        <v>1.12E-2</v>
      </c>
      <c r="I22" s="24">
        <v>0.26</v>
      </c>
      <c r="J22" s="47">
        <v>0.22</v>
      </c>
      <c r="K22" s="25">
        <f>I22*VLOOKUP(A22,'[6]6Весовые коэф.'!$A$6:$G$65,7,0)</f>
        <v>0.2</v>
      </c>
      <c r="L22" s="25">
        <f>J22*VLOOKUP(A22,'[6]6Весовые коэф.'!$A$6:$G$65,6,0)</f>
        <v>0.05</v>
      </c>
      <c r="M22" s="26"/>
      <c r="N22" s="27"/>
      <c r="O22" s="28">
        <f t="shared" si="0"/>
        <v>0.25</v>
      </c>
    </row>
    <row r="23" spans="1:15" x14ac:dyDescent="0.25">
      <c r="A23" s="19">
        <v>560052</v>
      </c>
      <c r="B23" s="20" t="s">
        <v>38</v>
      </c>
      <c r="C23" s="22">
        <v>523</v>
      </c>
      <c r="D23" s="22">
        <v>147</v>
      </c>
      <c r="E23" s="22">
        <v>18111</v>
      </c>
      <c r="F23" s="22">
        <v>5636</v>
      </c>
      <c r="G23" s="46">
        <v>2.8899999999999999E-2</v>
      </c>
      <c r="H23" s="46">
        <v>2.6100000000000002E-2</v>
      </c>
      <c r="I23" s="24">
        <v>0.82</v>
      </c>
      <c r="J23" s="47">
        <v>0.53</v>
      </c>
      <c r="K23" s="25">
        <f>I23*VLOOKUP(A23,'[6]6Весовые коэф.'!$A$6:$G$65,7,0)</f>
        <v>0.62</v>
      </c>
      <c r="L23" s="25">
        <f>J23*VLOOKUP(A23,'[6]6Весовые коэф.'!$A$6:$G$65,6,0)</f>
        <v>0.13</v>
      </c>
      <c r="M23" s="26"/>
      <c r="N23" s="27"/>
      <c r="O23" s="28">
        <f t="shared" si="0"/>
        <v>0.75</v>
      </c>
    </row>
    <row r="24" spans="1:15" x14ac:dyDescent="0.25">
      <c r="A24" s="19">
        <v>560053</v>
      </c>
      <c r="B24" s="20" t="s">
        <v>39</v>
      </c>
      <c r="C24" s="22">
        <v>168</v>
      </c>
      <c r="D24" s="22">
        <v>31</v>
      </c>
      <c r="E24" s="22">
        <v>16237</v>
      </c>
      <c r="F24" s="22">
        <v>4701</v>
      </c>
      <c r="G24" s="46">
        <v>1.03E-2</v>
      </c>
      <c r="H24" s="46">
        <v>6.6E-3</v>
      </c>
      <c r="I24" s="24">
        <v>0.27</v>
      </c>
      <c r="J24" s="47">
        <v>0.13</v>
      </c>
      <c r="K24" s="25">
        <f>I24*VLOOKUP(A24,'[6]6Весовые коэф.'!$A$6:$G$65,7,0)</f>
        <v>0.21</v>
      </c>
      <c r="L24" s="25">
        <f>J24*VLOOKUP(A24,'[6]6Весовые коэф.'!$A$6:$G$65,6,0)</f>
        <v>0.03</v>
      </c>
      <c r="M24" s="26"/>
      <c r="N24" s="27"/>
      <c r="O24" s="28">
        <f t="shared" si="0"/>
        <v>0.24</v>
      </c>
    </row>
    <row r="25" spans="1:15" x14ac:dyDescent="0.25">
      <c r="A25" s="19">
        <v>560054</v>
      </c>
      <c r="B25" s="20" t="s">
        <v>40</v>
      </c>
      <c r="C25" s="22">
        <v>71</v>
      </c>
      <c r="D25" s="22">
        <v>13</v>
      </c>
      <c r="E25" s="22">
        <v>16287</v>
      </c>
      <c r="F25" s="22">
        <v>5318</v>
      </c>
      <c r="G25" s="46">
        <v>4.4000000000000003E-3</v>
      </c>
      <c r="H25" s="46">
        <v>2.3999999999999998E-3</v>
      </c>
      <c r="I25" s="24">
        <v>0.1</v>
      </c>
      <c r="J25" s="47">
        <v>0.04</v>
      </c>
      <c r="K25" s="25">
        <f>I25*VLOOKUP(A25,'[6]6Весовые коэф.'!$A$6:$G$65,7,0)</f>
        <v>0.08</v>
      </c>
      <c r="L25" s="25">
        <f>J25*VLOOKUP(A25,'[6]6Весовые коэф.'!$A$6:$G$65,6,0)</f>
        <v>0.01</v>
      </c>
      <c r="M25" s="26"/>
      <c r="N25" s="27"/>
      <c r="O25" s="28">
        <f t="shared" si="0"/>
        <v>0.09</v>
      </c>
    </row>
    <row r="26" spans="1:15" x14ac:dyDescent="0.25">
      <c r="A26" s="19">
        <v>560055</v>
      </c>
      <c r="B26" s="20" t="s">
        <v>41</v>
      </c>
      <c r="C26" s="22">
        <v>153</v>
      </c>
      <c r="D26" s="22">
        <v>24</v>
      </c>
      <c r="E26" s="22">
        <v>11496</v>
      </c>
      <c r="F26" s="22">
        <v>2801</v>
      </c>
      <c r="G26" s="46">
        <v>1.3299999999999999E-2</v>
      </c>
      <c r="H26" s="46">
        <v>8.6E-3</v>
      </c>
      <c r="I26" s="24">
        <v>0.36</v>
      </c>
      <c r="J26" s="47">
        <v>0.17</v>
      </c>
      <c r="K26" s="25">
        <f>I26*VLOOKUP(A26,'[6]6Весовые коэф.'!$A$6:$G$65,7,0)</f>
        <v>0.28999999999999998</v>
      </c>
      <c r="L26" s="25">
        <f>J26*VLOOKUP(A26,'[6]6Весовые коэф.'!$A$6:$G$65,6,0)</f>
        <v>0.03</v>
      </c>
      <c r="M26" s="26"/>
      <c r="N26" s="27"/>
      <c r="O26" s="28">
        <f t="shared" si="0"/>
        <v>0.32</v>
      </c>
    </row>
    <row r="27" spans="1:15" x14ac:dyDescent="0.25">
      <c r="A27" s="19">
        <v>560056</v>
      </c>
      <c r="B27" s="20" t="s">
        <v>42</v>
      </c>
      <c r="C27" s="22">
        <v>481</v>
      </c>
      <c r="D27" s="22">
        <v>61</v>
      </c>
      <c r="E27" s="22">
        <v>15666</v>
      </c>
      <c r="F27" s="22">
        <v>3497</v>
      </c>
      <c r="G27" s="46">
        <v>3.0700000000000002E-2</v>
      </c>
      <c r="H27" s="46">
        <v>1.7399999999999999E-2</v>
      </c>
      <c r="I27" s="24">
        <v>0.88</v>
      </c>
      <c r="J27" s="47">
        <v>0.35</v>
      </c>
      <c r="K27" s="25">
        <f>I27*VLOOKUP(A27,'[6]6Весовые коэф.'!$A$6:$G$65,7,0)</f>
        <v>0.72</v>
      </c>
      <c r="L27" s="25">
        <f>J27*VLOOKUP(A27,'[6]6Весовые коэф.'!$A$6:$G$65,6,0)</f>
        <v>0.06</v>
      </c>
      <c r="M27" s="26"/>
      <c r="N27" s="27"/>
      <c r="O27" s="28">
        <f t="shared" si="0"/>
        <v>0.78</v>
      </c>
    </row>
    <row r="28" spans="1:15" x14ac:dyDescent="0.25">
      <c r="A28" s="19">
        <v>560057</v>
      </c>
      <c r="B28" s="20" t="s">
        <v>43</v>
      </c>
      <c r="C28" s="22">
        <v>487</v>
      </c>
      <c r="D28" s="22">
        <v>96</v>
      </c>
      <c r="E28" s="22">
        <v>12626</v>
      </c>
      <c r="F28" s="22">
        <v>3365</v>
      </c>
      <c r="G28" s="46">
        <v>3.8600000000000002E-2</v>
      </c>
      <c r="H28" s="46">
        <v>2.8500000000000001E-2</v>
      </c>
      <c r="I28" s="24">
        <v>1.1100000000000001</v>
      </c>
      <c r="J28" s="47">
        <v>0.57999999999999996</v>
      </c>
      <c r="K28" s="25">
        <f>I28*VLOOKUP(A28,'[6]6Весовые коэф.'!$A$6:$G$65,7,0)</f>
        <v>0.88</v>
      </c>
      <c r="L28" s="25">
        <f>J28*VLOOKUP(A28,'[6]6Весовые коэф.'!$A$6:$G$65,6,0)</f>
        <v>0.12</v>
      </c>
      <c r="M28" s="26"/>
      <c r="N28" s="27"/>
      <c r="O28" s="28">
        <f t="shared" si="0"/>
        <v>1</v>
      </c>
    </row>
    <row r="29" spans="1:15" x14ac:dyDescent="0.25">
      <c r="A29" s="19">
        <v>560058</v>
      </c>
      <c r="B29" s="20" t="s">
        <v>44</v>
      </c>
      <c r="C29" s="22">
        <v>111</v>
      </c>
      <c r="D29" s="22">
        <v>56</v>
      </c>
      <c r="E29" s="22">
        <v>35088</v>
      </c>
      <c r="F29" s="22">
        <v>9883</v>
      </c>
      <c r="G29" s="46">
        <v>3.2000000000000002E-3</v>
      </c>
      <c r="H29" s="46">
        <v>5.7000000000000002E-3</v>
      </c>
      <c r="I29" s="24">
        <v>0.06</v>
      </c>
      <c r="J29" s="47">
        <v>0.11</v>
      </c>
      <c r="K29" s="25">
        <f>I29*VLOOKUP(A29,'[6]6Весовые коэф.'!$A$6:$G$65,7,0)</f>
        <v>0.05</v>
      </c>
      <c r="L29" s="25">
        <f>J29*VLOOKUP(A29,'[6]6Весовые коэф.'!$A$6:$G$65,6,0)</f>
        <v>0.02</v>
      </c>
      <c r="M29" s="26"/>
      <c r="N29" s="27"/>
      <c r="O29" s="28">
        <f t="shared" si="0"/>
        <v>7.0000000000000007E-2</v>
      </c>
    </row>
    <row r="30" spans="1:15" x14ac:dyDescent="0.25">
      <c r="A30" s="19">
        <v>560059</v>
      </c>
      <c r="B30" s="20" t="s">
        <v>45</v>
      </c>
      <c r="C30" s="22">
        <v>52</v>
      </c>
      <c r="D30" s="22">
        <v>97</v>
      </c>
      <c r="E30" s="22">
        <v>10990</v>
      </c>
      <c r="F30" s="22">
        <v>2739</v>
      </c>
      <c r="G30" s="46">
        <v>4.7000000000000002E-3</v>
      </c>
      <c r="H30" s="46">
        <v>3.5400000000000001E-2</v>
      </c>
      <c r="I30" s="24">
        <v>0.11</v>
      </c>
      <c r="J30" s="47">
        <v>0.72</v>
      </c>
      <c r="K30" s="25">
        <f>I30*VLOOKUP(A30,'[6]6Весовые коэф.'!$A$6:$G$65,7,0)</f>
        <v>0.09</v>
      </c>
      <c r="L30" s="25">
        <f>J30*VLOOKUP(A30,'[6]6Весовые коэф.'!$A$6:$G$65,6,0)</f>
        <v>0.14000000000000001</v>
      </c>
      <c r="M30" s="26"/>
      <c r="N30" s="27"/>
      <c r="O30" s="28">
        <f t="shared" si="0"/>
        <v>0.23</v>
      </c>
    </row>
    <row r="31" spans="1:15" x14ac:dyDescent="0.25">
      <c r="A31" s="19">
        <v>560060</v>
      </c>
      <c r="B31" s="20" t="s">
        <v>46</v>
      </c>
      <c r="C31" s="22">
        <v>62</v>
      </c>
      <c r="D31" s="22">
        <v>12</v>
      </c>
      <c r="E31" s="22">
        <v>12402</v>
      </c>
      <c r="F31" s="22">
        <v>3725</v>
      </c>
      <c r="G31" s="46">
        <v>5.0000000000000001E-3</v>
      </c>
      <c r="H31" s="46">
        <v>3.2000000000000002E-3</v>
      </c>
      <c r="I31" s="24">
        <v>0.12</v>
      </c>
      <c r="J31" s="47">
        <v>0.06</v>
      </c>
      <c r="K31" s="25">
        <f>I31*VLOOKUP(A31,'[6]6Весовые коэф.'!$A$6:$G$65,7,0)</f>
        <v>0.09</v>
      </c>
      <c r="L31" s="25">
        <f>J31*VLOOKUP(A31,'[6]6Весовые коэф.'!$A$6:$G$65,6,0)</f>
        <v>0.01</v>
      </c>
      <c r="M31" s="26"/>
      <c r="N31" s="27"/>
      <c r="O31" s="28">
        <f t="shared" si="0"/>
        <v>0.1</v>
      </c>
    </row>
    <row r="32" spans="1:15" x14ac:dyDescent="0.25">
      <c r="A32" s="19">
        <v>560061</v>
      </c>
      <c r="B32" s="20" t="s">
        <v>47</v>
      </c>
      <c r="C32" s="22">
        <v>157</v>
      </c>
      <c r="D32" s="22">
        <v>18</v>
      </c>
      <c r="E32" s="22">
        <v>18243</v>
      </c>
      <c r="F32" s="22">
        <v>5371</v>
      </c>
      <c r="G32" s="46">
        <v>8.6E-3</v>
      </c>
      <c r="H32" s="46">
        <v>3.3999999999999998E-3</v>
      </c>
      <c r="I32" s="24">
        <v>0.22</v>
      </c>
      <c r="J32" s="47">
        <v>0.06</v>
      </c>
      <c r="K32" s="25">
        <f>I32*VLOOKUP(A32,'[6]6Весовые коэф.'!$A$6:$G$65,7,0)</f>
        <v>0.17</v>
      </c>
      <c r="L32" s="25">
        <f>J32*VLOOKUP(A32,'[6]6Весовые коэф.'!$A$6:$G$65,6,0)</f>
        <v>0.01</v>
      </c>
      <c r="M32" s="26"/>
      <c r="N32" s="27"/>
      <c r="O32" s="28">
        <f t="shared" si="0"/>
        <v>0.18</v>
      </c>
    </row>
    <row r="33" spans="1:15" x14ac:dyDescent="0.25">
      <c r="A33" s="19">
        <v>560062</v>
      </c>
      <c r="B33" s="20" t="s">
        <v>48</v>
      </c>
      <c r="C33" s="22">
        <v>238</v>
      </c>
      <c r="D33" s="22">
        <v>128</v>
      </c>
      <c r="E33" s="22">
        <v>13455</v>
      </c>
      <c r="F33" s="22">
        <v>3322</v>
      </c>
      <c r="G33" s="46">
        <v>1.77E-2</v>
      </c>
      <c r="H33" s="46">
        <v>3.85E-2</v>
      </c>
      <c r="I33" s="24">
        <v>0.49</v>
      </c>
      <c r="J33" s="47">
        <v>0.78</v>
      </c>
      <c r="K33" s="25">
        <f>I33*VLOOKUP(A33,'[6]6Весовые коэф.'!$A$6:$G$65,7,0)</f>
        <v>0.39</v>
      </c>
      <c r="L33" s="25">
        <f>J33*VLOOKUP(A33,'[6]6Весовые коэф.'!$A$6:$G$65,6,0)</f>
        <v>0.16</v>
      </c>
      <c r="M33" s="26"/>
      <c r="N33" s="27"/>
      <c r="O33" s="28">
        <f t="shared" si="0"/>
        <v>0.55000000000000004</v>
      </c>
    </row>
    <row r="34" spans="1:15" ht="26.25" x14ac:dyDescent="0.25">
      <c r="A34" s="19">
        <v>560063</v>
      </c>
      <c r="B34" s="20" t="s">
        <v>49</v>
      </c>
      <c r="C34" s="22">
        <v>63</v>
      </c>
      <c r="D34" s="22">
        <v>12</v>
      </c>
      <c r="E34" s="22">
        <v>14262</v>
      </c>
      <c r="F34" s="22">
        <v>4257</v>
      </c>
      <c r="G34" s="46">
        <v>4.4000000000000003E-3</v>
      </c>
      <c r="H34" s="46">
        <v>2.8E-3</v>
      </c>
      <c r="I34" s="24">
        <v>0.1</v>
      </c>
      <c r="J34" s="47">
        <v>0.05</v>
      </c>
      <c r="K34" s="25">
        <f>I34*VLOOKUP(A34,'[6]6Весовые коэф.'!$A$6:$G$65,7,0)</f>
        <v>0.08</v>
      </c>
      <c r="L34" s="25">
        <f>J34*VLOOKUP(A34,'[6]6Весовые коэф.'!$A$6:$G$65,6,0)</f>
        <v>0.01</v>
      </c>
      <c r="M34" s="26"/>
      <c r="N34" s="27"/>
      <c r="O34" s="28">
        <f t="shared" si="0"/>
        <v>0.09</v>
      </c>
    </row>
    <row r="35" spans="1:15" x14ac:dyDescent="0.25">
      <c r="A35" s="19">
        <v>560064</v>
      </c>
      <c r="B35" s="20" t="s">
        <v>50</v>
      </c>
      <c r="C35" s="22">
        <v>2546</v>
      </c>
      <c r="D35" s="22">
        <v>1871</v>
      </c>
      <c r="E35" s="22">
        <v>31378</v>
      </c>
      <c r="F35" s="22">
        <v>9240</v>
      </c>
      <c r="G35" s="46">
        <v>8.1100000000000005E-2</v>
      </c>
      <c r="H35" s="46">
        <v>0.20250000000000001</v>
      </c>
      <c r="I35" s="24">
        <v>2.37</v>
      </c>
      <c r="J35" s="47">
        <v>2.5</v>
      </c>
      <c r="K35" s="25">
        <f>I35*VLOOKUP(A35,'[6]6Весовые коэф.'!$A$6:$G$65,7,0)</f>
        <v>1.82</v>
      </c>
      <c r="L35" s="25">
        <f>J35*VLOOKUP(A35,'[6]6Весовые коэф.'!$A$6:$G$65,6,0)</f>
        <v>0.57999999999999996</v>
      </c>
      <c r="M35" s="26"/>
      <c r="N35" s="27"/>
      <c r="O35" s="28">
        <f t="shared" si="0"/>
        <v>2.4</v>
      </c>
    </row>
    <row r="36" spans="1:15" x14ac:dyDescent="0.25">
      <c r="A36" s="19">
        <v>560065</v>
      </c>
      <c r="B36" s="20" t="s">
        <v>51</v>
      </c>
      <c r="C36" s="22">
        <v>63</v>
      </c>
      <c r="D36" s="22">
        <v>17</v>
      </c>
      <c r="E36" s="22">
        <v>13313</v>
      </c>
      <c r="F36" s="22">
        <v>3170</v>
      </c>
      <c r="G36" s="46">
        <v>4.7000000000000002E-3</v>
      </c>
      <c r="H36" s="46">
        <v>5.4000000000000003E-3</v>
      </c>
      <c r="I36" s="24">
        <v>0.11</v>
      </c>
      <c r="J36" s="47">
        <v>0.1</v>
      </c>
      <c r="K36" s="25">
        <f>I36*VLOOKUP(A36,'[6]6Весовые коэф.'!$A$6:$G$65,7,0)</f>
        <v>0.09</v>
      </c>
      <c r="L36" s="25">
        <f>J36*VLOOKUP(A36,'[6]6Весовые коэф.'!$A$6:$G$65,6,0)</f>
        <v>0.02</v>
      </c>
      <c r="M36" s="26"/>
      <c r="N36" s="27"/>
      <c r="O36" s="28">
        <f t="shared" si="0"/>
        <v>0.11</v>
      </c>
    </row>
    <row r="37" spans="1:15" x14ac:dyDescent="0.25">
      <c r="A37" s="19">
        <v>560066</v>
      </c>
      <c r="B37" s="20" t="s">
        <v>52</v>
      </c>
      <c r="C37" s="22">
        <v>213</v>
      </c>
      <c r="D37" s="22">
        <v>52</v>
      </c>
      <c r="E37" s="22">
        <v>9116</v>
      </c>
      <c r="F37" s="22">
        <v>2340</v>
      </c>
      <c r="G37" s="46">
        <v>2.3400000000000001E-2</v>
      </c>
      <c r="H37" s="46">
        <v>2.2200000000000001E-2</v>
      </c>
      <c r="I37" s="24">
        <v>0.66</v>
      </c>
      <c r="J37" s="47">
        <v>0.45</v>
      </c>
      <c r="K37" s="25">
        <f>I37*VLOOKUP(A37,'[6]6Весовые коэф.'!$A$6:$G$65,7,0)</f>
        <v>0.53</v>
      </c>
      <c r="L37" s="25">
        <f>J37*VLOOKUP(A37,'[6]6Весовые коэф.'!$A$6:$G$65,6,0)</f>
        <v>0.09</v>
      </c>
      <c r="M37" s="26"/>
      <c r="N37" s="27"/>
      <c r="O37" s="28">
        <f t="shared" si="0"/>
        <v>0.62</v>
      </c>
    </row>
    <row r="38" spans="1:15" x14ac:dyDescent="0.25">
      <c r="A38" s="19">
        <v>560067</v>
      </c>
      <c r="B38" s="20" t="s">
        <v>53</v>
      </c>
      <c r="C38" s="22">
        <v>192</v>
      </c>
      <c r="D38" s="22">
        <v>46</v>
      </c>
      <c r="E38" s="22">
        <v>22077</v>
      </c>
      <c r="F38" s="22">
        <v>6959</v>
      </c>
      <c r="G38" s="46">
        <v>8.6999999999999994E-3</v>
      </c>
      <c r="H38" s="46">
        <v>6.6E-3</v>
      </c>
      <c r="I38" s="24">
        <v>0.23</v>
      </c>
      <c r="J38" s="47">
        <v>0.13</v>
      </c>
      <c r="K38" s="25">
        <f>I38*VLOOKUP(A38,'[6]6Весовые коэф.'!$A$6:$G$65,7,0)</f>
        <v>0.17</v>
      </c>
      <c r="L38" s="25">
        <f>J38*VLOOKUP(A38,'[6]6Весовые коэф.'!$A$6:$G$65,6,0)</f>
        <v>0.03</v>
      </c>
      <c r="M38" s="26"/>
      <c r="N38" s="27"/>
      <c r="O38" s="28">
        <f t="shared" si="0"/>
        <v>0.2</v>
      </c>
    </row>
    <row r="39" spans="1:15" x14ac:dyDescent="0.25">
      <c r="A39" s="19">
        <v>560068</v>
      </c>
      <c r="B39" s="20" t="s">
        <v>54</v>
      </c>
      <c r="C39" s="22">
        <v>234</v>
      </c>
      <c r="D39" s="22">
        <v>34</v>
      </c>
      <c r="E39" s="22">
        <v>25525</v>
      </c>
      <c r="F39" s="22">
        <v>7379</v>
      </c>
      <c r="G39" s="46">
        <v>9.1999999999999998E-3</v>
      </c>
      <c r="H39" s="46">
        <v>4.5999999999999999E-3</v>
      </c>
      <c r="I39" s="24">
        <v>0.24</v>
      </c>
      <c r="J39" s="47">
        <v>0.09</v>
      </c>
      <c r="K39" s="25">
        <f>I39*VLOOKUP(A39,'[6]6Весовые коэф.'!$A$6:$G$65,7,0)</f>
        <v>0.19</v>
      </c>
      <c r="L39" s="25">
        <f>J39*VLOOKUP(A39,'[6]6Весовые коэф.'!$A$6:$G$65,6,0)</f>
        <v>0.02</v>
      </c>
      <c r="M39" s="26"/>
      <c r="N39" s="27"/>
      <c r="O39" s="28">
        <f t="shared" si="0"/>
        <v>0.21</v>
      </c>
    </row>
    <row r="40" spans="1:15" ht="26.45" customHeight="1" x14ac:dyDescent="0.25">
      <c r="A40" s="19">
        <v>560069</v>
      </c>
      <c r="B40" s="20" t="s">
        <v>55</v>
      </c>
      <c r="C40" s="22">
        <v>159</v>
      </c>
      <c r="D40" s="22">
        <v>10</v>
      </c>
      <c r="E40" s="22">
        <v>15737</v>
      </c>
      <c r="F40" s="22">
        <v>4339</v>
      </c>
      <c r="G40" s="46">
        <v>1.01E-2</v>
      </c>
      <c r="H40" s="46">
        <v>2.3E-3</v>
      </c>
      <c r="I40" s="24">
        <v>0.27</v>
      </c>
      <c r="J40" s="47">
        <v>0.04</v>
      </c>
      <c r="K40" s="25">
        <f>I40*VLOOKUP(A40,'[6]6Весовые коэф.'!$A$6:$G$65,7,0)</f>
        <v>0.21</v>
      </c>
      <c r="L40" s="25">
        <f>J40*VLOOKUP(A40,'[6]6Весовые коэф.'!$A$6:$G$65,6,0)</f>
        <v>0.01</v>
      </c>
      <c r="M40" s="26"/>
      <c r="N40" s="27"/>
      <c r="O40" s="28">
        <f t="shared" si="0"/>
        <v>0.22</v>
      </c>
    </row>
    <row r="41" spans="1:15" x14ac:dyDescent="0.25">
      <c r="A41" s="19">
        <v>560070</v>
      </c>
      <c r="B41" s="20" t="s">
        <v>56</v>
      </c>
      <c r="C41" s="22">
        <v>2334</v>
      </c>
      <c r="D41" s="22">
        <v>980</v>
      </c>
      <c r="E41" s="22">
        <v>56667</v>
      </c>
      <c r="F41" s="22">
        <v>18259</v>
      </c>
      <c r="G41" s="46">
        <v>4.1200000000000001E-2</v>
      </c>
      <c r="H41" s="46">
        <v>5.3699999999999998E-2</v>
      </c>
      <c r="I41" s="24">
        <v>1.19</v>
      </c>
      <c r="J41" s="47">
        <v>1.1000000000000001</v>
      </c>
      <c r="K41" s="25">
        <f>I41*VLOOKUP(A41,'[6]6Весовые коэф.'!$A$6:$G$65,7,0)</f>
        <v>0.9</v>
      </c>
      <c r="L41" s="25">
        <f>J41*VLOOKUP(A41,'[6]6Весовые коэф.'!$A$6:$G$65,6,0)</f>
        <v>0.26</v>
      </c>
      <c r="M41" s="26"/>
      <c r="N41" s="27"/>
      <c r="O41" s="28">
        <f t="shared" si="0"/>
        <v>1.1599999999999999</v>
      </c>
    </row>
    <row r="42" spans="1:15" x14ac:dyDescent="0.25">
      <c r="A42" s="19">
        <v>560071</v>
      </c>
      <c r="B42" s="20" t="s">
        <v>57</v>
      </c>
      <c r="C42" s="22">
        <v>79</v>
      </c>
      <c r="D42" s="22">
        <v>102</v>
      </c>
      <c r="E42" s="22">
        <v>18156</v>
      </c>
      <c r="F42" s="22">
        <v>5973</v>
      </c>
      <c r="G42" s="46">
        <v>4.4000000000000003E-3</v>
      </c>
      <c r="H42" s="46">
        <v>1.7100000000000001E-2</v>
      </c>
      <c r="I42" s="24">
        <v>0.1</v>
      </c>
      <c r="J42" s="47">
        <v>0.35</v>
      </c>
      <c r="K42" s="25">
        <f>I42*VLOOKUP(A42,'[6]6Весовые коэф.'!$A$6:$G$65,7,0)</f>
        <v>0.08</v>
      </c>
      <c r="L42" s="25">
        <f>J42*VLOOKUP(A42,'[6]6Весовые коэф.'!$A$6:$G$65,6,0)</f>
        <v>0.09</v>
      </c>
      <c r="M42" s="26"/>
      <c r="N42" s="27"/>
      <c r="O42" s="28">
        <f t="shared" si="0"/>
        <v>0.17</v>
      </c>
    </row>
    <row r="43" spans="1:15" x14ac:dyDescent="0.25">
      <c r="A43" s="19">
        <v>560072</v>
      </c>
      <c r="B43" s="20" t="s">
        <v>58</v>
      </c>
      <c r="C43" s="22">
        <v>115</v>
      </c>
      <c r="D43" s="22">
        <v>39</v>
      </c>
      <c r="E43" s="22">
        <v>19830</v>
      </c>
      <c r="F43" s="22">
        <v>5389</v>
      </c>
      <c r="G43" s="46">
        <v>5.7999999999999996E-3</v>
      </c>
      <c r="H43" s="46">
        <v>7.1999999999999998E-3</v>
      </c>
      <c r="I43" s="24">
        <v>0.14000000000000001</v>
      </c>
      <c r="J43" s="47">
        <v>0.14000000000000001</v>
      </c>
      <c r="K43" s="25">
        <f>I43*VLOOKUP(A43,'[6]6Весовые коэф.'!$A$6:$G$65,7,0)</f>
        <v>0.11</v>
      </c>
      <c r="L43" s="25">
        <f>J43*VLOOKUP(A43,'[6]6Весовые коэф.'!$A$6:$G$65,6,0)</f>
        <v>0.03</v>
      </c>
      <c r="M43" s="26"/>
      <c r="N43" s="27"/>
      <c r="O43" s="28">
        <f t="shared" si="0"/>
        <v>0.14000000000000001</v>
      </c>
    </row>
    <row r="44" spans="1:15" x14ac:dyDescent="0.25">
      <c r="A44" s="19">
        <v>560073</v>
      </c>
      <c r="B44" s="20" t="s">
        <v>59</v>
      </c>
      <c r="C44" s="22">
        <v>33</v>
      </c>
      <c r="D44" s="22">
        <v>4</v>
      </c>
      <c r="E44" s="22">
        <v>11129</v>
      </c>
      <c r="F44" s="22">
        <v>2275</v>
      </c>
      <c r="G44" s="46">
        <v>3.0000000000000001E-3</v>
      </c>
      <c r="H44" s="46">
        <v>1.8E-3</v>
      </c>
      <c r="I44" s="24">
        <v>0.06</v>
      </c>
      <c r="J44" s="47">
        <v>0.03</v>
      </c>
      <c r="K44" s="25">
        <f>I44*VLOOKUP(A44,'[6]6Весовые коэф.'!$A$6:$G$65,7,0)</f>
        <v>0.05</v>
      </c>
      <c r="L44" s="25">
        <f>J44*VLOOKUP(A44,'[6]6Весовые коэф.'!$A$6:$G$65,6,0)</f>
        <v>0.01</v>
      </c>
      <c r="M44" s="26"/>
      <c r="N44" s="27"/>
      <c r="O44" s="28">
        <f t="shared" si="0"/>
        <v>0.06</v>
      </c>
    </row>
    <row r="45" spans="1:15" x14ac:dyDescent="0.25">
      <c r="A45" s="19">
        <v>560074</v>
      </c>
      <c r="B45" s="20" t="s">
        <v>60</v>
      </c>
      <c r="C45" s="22">
        <v>196</v>
      </c>
      <c r="D45" s="22">
        <v>56</v>
      </c>
      <c r="E45" s="22">
        <v>17465</v>
      </c>
      <c r="F45" s="22">
        <v>5526</v>
      </c>
      <c r="G45" s="46">
        <v>1.12E-2</v>
      </c>
      <c r="H45" s="46">
        <v>1.01E-2</v>
      </c>
      <c r="I45" s="24">
        <v>0.3</v>
      </c>
      <c r="J45" s="47">
        <v>0.2</v>
      </c>
      <c r="K45" s="25">
        <f>I45*VLOOKUP(A45,'[6]6Весовые коэф.'!$A$6:$G$65,7,0)</f>
        <v>0.23</v>
      </c>
      <c r="L45" s="25">
        <f>J45*VLOOKUP(A45,'[6]6Весовые коэф.'!$A$6:$G$65,6,0)</f>
        <v>0.05</v>
      </c>
      <c r="M45" s="26"/>
      <c r="N45" s="27"/>
      <c r="O45" s="28">
        <f t="shared" si="0"/>
        <v>0.28000000000000003</v>
      </c>
    </row>
    <row r="46" spans="1:15" x14ac:dyDescent="0.25">
      <c r="A46" s="19">
        <v>560075</v>
      </c>
      <c r="B46" s="20" t="s">
        <v>61</v>
      </c>
      <c r="C46" s="22">
        <v>1457</v>
      </c>
      <c r="D46" s="22">
        <v>320</v>
      </c>
      <c r="E46" s="22">
        <v>29942</v>
      </c>
      <c r="F46" s="22">
        <v>9035</v>
      </c>
      <c r="G46" s="46">
        <v>4.87E-2</v>
      </c>
      <c r="H46" s="46">
        <v>3.5400000000000001E-2</v>
      </c>
      <c r="I46" s="24">
        <v>1.41</v>
      </c>
      <c r="J46" s="47">
        <v>0.72</v>
      </c>
      <c r="K46" s="25">
        <f>I46*VLOOKUP(A46,'[6]6Весовые коэф.'!$A$6:$G$65,7,0)</f>
        <v>1.0900000000000001</v>
      </c>
      <c r="L46" s="25">
        <f>J46*VLOOKUP(A46,'[6]6Весовые коэф.'!$A$6:$G$65,6,0)</f>
        <v>0.17</v>
      </c>
      <c r="M46" s="26"/>
      <c r="N46" s="27"/>
      <c r="O46" s="28">
        <f t="shared" si="0"/>
        <v>1.26</v>
      </c>
    </row>
    <row r="47" spans="1:15" x14ac:dyDescent="0.25">
      <c r="A47" s="19">
        <v>560076</v>
      </c>
      <c r="B47" s="20" t="s">
        <v>62</v>
      </c>
      <c r="C47" s="22">
        <v>344</v>
      </c>
      <c r="D47" s="22">
        <v>181</v>
      </c>
      <c r="E47" s="22">
        <v>9193</v>
      </c>
      <c r="F47" s="22">
        <v>2526</v>
      </c>
      <c r="G47" s="46">
        <v>3.7400000000000003E-2</v>
      </c>
      <c r="H47" s="46">
        <v>7.17E-2</v>
      </c>
      <c r="I47" s="24">
        <v>1.08</v>
      </c>
      <c r="J47" s="47">
        <v>1.47</v>
      </c>
      <c r="K47" s="25">
        <f>I47*VLOOKUP(A47,'[6]6Весовые коэф.'!$A$6:$G$65,7,0)</f>
        <v>0.84</v>
      </c>
      <c r="L47" s="25">
        <f>J47*VLOOKUP(A47,'[6]6Весовые коэф.'!$A$6:$G$65,6,0)</f>
        <v>0.32</v>
      </c>
      <c r="M47" s="26"/>
      <c r="N47" s="27"/>
      <c r="O47" s="28">
        <f t="shared" si="0"/>
        <v>1.1599999999999999</v>
      </c>
    </row>
    <row r="48" spans="1:15" x14ac:dyDescent="0.25">
      <c r="A48" s="19">
        <v>560077</v>
      </c>
      <c r="B48" s="20" t="s">
        <v>63</v>
      </c>
      <c r="C48" s="22">
        <v>586</v>
      </c>
      <c r="D48" s="22">
        <v>18</v>
      </c>
      <c r="E48" s="22">
        <v>10950</v>
      </c>
      <c r="F48" s="22">
        <v>2242</v>
      </c>
      <c r="G48" s="46">
        <v>5.3499999999999999E-2</v>
      </c>
      <c r="H48" s="46">
        <v>8.0000000000000002E-3</v>
      </c>
      <c r="I48" s="24">
        <v>1.55</v>
      </c>
      <c r="J48" s="47">
        <v>0.16</v>
      </c>
      <c r="K48" s="25">
        <f>I48*VLOOKUP(A48,'[6]6Весовые коэф.'!$A$6:$G$65,7,0)</f>
        <v>1.29</v>
      </c>
      <c r="L48" s="25">
        <f>J48*VLOOKUP(A48,'[6]6Весовые коэф.'!$A$6:$G$65,6,0)</f>
        <v>0.03</v>
      </c>
      <c r="M48" s="26"/>
      <c r="N48" s="27"/>
      <c r="O48" s="28">
        <f t="shared" si="0"/>
        <v>1.32</v>
      </c>
    </row>
    <row r="49" spans="1:15" x14ac:dyDescent="0.25">
      <c r="A49" s="19">
        <v>560078</v>
      </c>
      <c r="B49" s="20" t="s">
        <v>64</v>
      </c>
      <c r="C49" s="22">
        <v>260</v>
      </c>
      <c r="D49" s="22">
        <v>154</v>
      </c>
      <c r="E49" s="22">
        <v>34121</v>
      </c>
      <c r="F49" s="22">
        <v>11239</v>
      </c>
      <c r="G49" s="46">
        <v>7.6E-3</v>
      </c>
      <c r="H49" s="46">
        <v>1.37E-2</v>
      </c>
      <c r="I49" s="24">
        <v>0.19</v>
      </c>
      <c r="J49" s="47">
        <v>0.28000000000000003</v>
      </c>
      <c r="K49" s="25">
        <f>I49*VLOOKUP(A49,'[6]6Весовые коэф.'!$A$6:$G$65,7,0)</f>
        <v>0.14000000000000001</v>
      </c>
      <c r="L49" s="25">
        <f>J49*VLOOKUP(A49,'[6]6Весовые коэф.'!$A$6:$G$65,6,0)</f>
        <v>7.0000000000000007E-2</v>
      </c>
      <c r="M49" s="26"/>
      <c r="N49" s="27"/>
      <c r="O49" s="28">
        <f t="shared" si="0"/>
        <v>0.21</v>
      </c>
    </row>
    <row r="50" spans="1:15" x14ac:dyDescent="0.25">
      <c r="A50" s="19">
        <v>560079</v>
      </c>
      <c r="B50" s="20" t="s">
        <v>96</v>
      </c>
      <c r="C50" s="22">
        <v>754</v>
      </c>
      <c r="D50" s="22">
        <v>148</v>
      </c>
      <c r="E50" s="22">
        <v>33541</v>
      </c>
      <c r="F50" s="22">
        <v>9753</v>
      </c>
      <c r="G50" s="46">
        <v>2.2499999999999999E-2</v>
      </c>
      <c r="H50" s="46">
        <v>1.52E-2</v>
      </c>
      <c r="I50" s="24">
        <v>0.63</v>
      </c>
      <c r="J50" s="47">
        <v>0.31</v>
      </c>
      <c r="K50" s="25">
        <f>I50*VLOOKUP(A50,'[6]6Весовые коэф.'!$A$6:$G$65,7,0)</f>
        <v>0.49</v>
      </c>
      <c r="L50" s="25">
        <f>J50*VLOOKUP(A50,'[6]6Весовые коэф.'!$A$6:$G$65,6,0)</f>
        <v>7.0000000000000007E-2</v>
      </c>
      <c r="M50" s="26"/>
      <c r="N50" s="27"/>
      <c r="O50" s="28">
        <f t="shared" si="0"/>
        <v>0.56000000000000005</v>
      </c>
    </row>
    <row r="51" spans="1:15" ht="15" customHeight="1" x14ac:dyDescent="0.25">
      <c r="A51" s="19">
        <v>560080</v>
      </c>
      <c r="B51" s="20" t="s">
        <v>66</v>
      </c>
      <c r="C51" s="22">
        <v>29</v>
      </c>
      <c r="D51" s="22">
        <v>8</v>
      </c>
      <c r="E51" s="22">
        <v>17570</v>
      </c>
      <c r="F51" s="22">
        <v>5203</v>
      </c>
      <c r="G51" s="46">
        <v>1.6999999999999999E-3</v>
      </c>
      <c r="H51" s="46">
        <v>1.5E-3</v>
      </c>
      <c r="I51" s="24">
        <v>0.02</v>
      </c>
      <c r="J51" s="47">
        <v>0.02</v>
      </c>
      <c r="K51" s="25">
        <f>I51*VLOOKUP(A51,'[6]6Весовые коэф.'!$A$6:$G$65,7,0)</f>
        <v>0.02</v>
      </c>
      <c r="L51" s="25">
        <f>J51*VLOOKUP(A51,'[6]6Весовые коэф.'!$A$6:$G$65,6,0)</f>
        <v>0</v>
      </c>
      <c r="M51" s="26"/>
      <c r="N51" s="27"/>
      <c r="O51" s="28">
        <f t="shared" si="0"/>
        <v>0.02</v>
      </c>
    </row>
    <row r="52" spans="1:15" x14ac:dyDescent="0.25">
      <c r="A52" s="19">
        <v>560081</v>
      </c>
      <c r="B52" s="20" t="s">
        <v>67</v>
      </c>
      <c r="C52" s="22">
        <v>230</v>
      </c>
      <c r="D52" s="22">
        <v>58</v>
      </c>
      <c r="E52" s="22">
        <v>20118</v>
      </c>
      <c r="F52" s="22">
        <v>6594</v>
      </c>
      <c r="G52" s="46">
        <v>1.14E-2</v>
      </c>
      <c r="H52" s="46">
        <v>8.8000000000000005E-3</v>
      </c>
      <c r="I52" s="24">
        <v>0.31</v>
      </c>
      <c r="J52" s="47">
        <v>0.17</v>
      </c>
      <c r="K52" s="25">
        <f>I52*VLOOKUP(A52,'[6]6Весовые коэф.'!$A$6:$G$65,7,0)</f>
        <v>0.23</v>
      </c>
      <c r="L52" s="25">
        <f>J52*VLOOKUP(A52,'[6]6Весовые коэф.'!$A$6:$G$65,6,0)</f>
        <v>0.04</v>
      </c>
      <c r="M52" s="26"/>
      <c r="N52" s="27"/>
      <c r="O52" s="28">
        <f t="shared" si="0"/>
        <v>0.27</v>
      </c>
    </row>
    <row r="53" spans="1:15" x14ac:dyDescent="0.25">
      <c r="A53" s="19">
        <v>560082</v>
      </c>
      <c r="B53" s="20" t="s">
        <v>68</v>
      </c>
      <c r="C53" s="22">
        <v>144</v>
      </c>
      <c r="D53" s="22">
        <v>46</v>
      </c>
      <c r="E53" s="22">
        <v>15697</v>
      </c>
      <c r="F53" s="22">
        <v>3914</v>
      </c>
      <c r="G53" s="46">
        <v>9.1999999999999998E-3</v>
      </c>
      <c r="H53" s="46">
        <v>1.18E-2</v>
      </c>
      <c r="I53" s="24">
        <v>0.24</v>
      </c>
      <c r="J53" s="47">
        <v>0.24</v>
      </c>
      <c r="K53" s="25">
        <f>I53*VLOOKUP(A53,'[6]6Весовые коэф.'!$A$6:$G$65,7,0)</f>
        <v>0.19</v>
      </c>
      <c r="L53" s="25">
        <f>J53*VLOOKUP(A53,'[6]6Весовые коэф.'!$A$6:$G$65,6,0)</f>
        <v>0.05</v>
      </c>
      <c r="M53" s="26"/>
      <c r="N53" s="27"/>
      <c r="O53" s="28">
        <f t="shared" si="0"/>
        <v>0.24</v>
      </c>
    </row>
    <row r="54" spans="1:15" x14ac:dyDescent="0.25">
      <c r="A54" s="19">
        <v>560083</v>
      </c>
      <c r="B54" s="20" t="s">
        <v>69</v>
      </c>
      <c r="C54" s="22">
        <v>51</v>
      </c>
      <c r="D54" s="22">
        <v>1</v>
      </c>
      <c r="E54" s="22">
        <v>14249</v>
      </c>
      <c r="F54" s="22">
        <v>3335</v>
      </c>
      <c r="G54" s="46">
        <v>3.5999999999999999E-3</v>
      </c>
      <c r="H54" s="46">
        <v>2.9999999999999997E-4</v>
      </c>
      <c r="I54" s="24">
        <v>7.0000000000000007E-2</v>
      </c>
      <c r="J54" s="47">
        <v>0</v>
      </c>
      <c r="K54" s="25">
        <f>I54*VLOOKUP(A54,'[6]6Весовые коэф.'!$A$6:$G$65,7,0)</f>
        <v>0.06</v>
      </c>
      <c r="L54" s="25">
        <f>J54*VLOOKUP(A54,'[6]6Весовые коэф.'!$A$6:$G$65,6,0)</f>
        <v>0</v>
      </c>
      <c r="M54" s="26"/>
      <c r="N54" s="27"/>
      <c r="O54" s="28">
        <f t="shared" si="0"/>
        <v>0.06</v>
      </c>
    </row>
    <row r="55" spans="1:15" x14ac:dyDescent="0.25">
      <c r="A55" s="19">
        <v>560084</v>
      </c>
      <c r="B55" s="20" t="s">
        <v>70</v>
      </c>
      <c r="C55" s="22">
        <v>24</v>
      </c>
      <c r="D55" s="22">
        <v>11</v>
      </c>
      <c r="E55" s="22">
        <v>21370</v>
      </c>
      <c r="F55" s="22">
        <v>7508</v>
      </c>
      <c r="G55" s="46">
        <v>1.1000000000000001E-3</v>
      </c>
      <c r="H55" s="46">
        <v>1.5E-3</v>
      </c>
      <c r="I55" s="24">
        <v>0</v>
      </c>
      <c r="J55" s="47">
        <v>0.02</v>
      </c>
      <c r="K55" s="25">
        <f>I55*VLOOKUP(A55,'[6]6Весовые коэф.'!$A$6:$G$65,7,0)</f>
        <v>0</v>
      </c>
      <c r="L55" s="25">
        <f>J55*VLOOKUP(A55,'[6]6Весовые коэф.'!$A$6:$G$65,6,0)</f>
        <v>0.01</v>
      </c>
      <c r="M55" s="26"/>
      <c r="N55" s="27"/>
      <c r="O55" s="28">
        <f t="shared" si="0"/>
        <v>0.01</v>
      </c>
    </row>
    <row r="56" spans="1:15" ht="26.25" x14ac:dyDescent="0.25">
      <c r="A56" s="19">
        <v>560085</v>
      </c>
      <c r="B56" s="20" t="s">
        <v>71</v>
      </c>
      <c r="C56" s="22">
        <v>136</v>
      </c>
      <c r="D56" s="22">
        <v>5</v>
      </c>
      <c r="E56" s="22">
        <v>9777</v>
      </c>
      <c r="F56" s="22">
        <v>581</v>
      </c>
      <c r="G56" s="46">
        <v>1.3899999999999999E-2</v>
      </c>
      <c r="H56" s="46">
        <v>8.6E-3</v>
      </c>
      <c r="I56" s="24">
        <v>0.38</v>
      </c>
      <c r="J56" s="47">
        <v>0.17</v>
      </c>
      <c r="K56" s="25">
        <f>I56*VLOOKUP(A56,'[6]6Весовые коэф.'!$A$6:$G$65,7,0)</f>
        <v>0.36</v>
      </c>
      <c r="L56" s="25">
        <f>J56*VLOOKUP(A56,'[6]6Весовые коэф.'!$A$6:$G$65,6,0)</f>
        <v>0.01</v>
      </c>
      <c r="M56" s="26"/>
      <c r="N56" s="27"/>
      <c r="O56" s="28">
        <f t="shared" si="0"/>
        <v>0.37</v>
      </c>
    </row>
    <row r="57" spans="1:15" ht="26.25" x14ac:dyDescent="0.25">
      <c r="A57" s="19">
        <v>560086</v>
      </c>
      <c r="B57" s="20" t="s">
        <v>72</v>
      </c>
      <c r="C57" s="22">
        <v>483</v>
      </c>
      <c r="D57" s="22">
        <v>14</v>
      </c>
      <c r="E57" s="22">
        <v>18271</v>
      </c>
      <c r="F57" s="22">
        <v>757</v>
      </c>
      <c r="G57" s="46">
        <v>2.64E-2</v>
      </c>
      <c r="H57" s="46">
        <v>1.8499999999999999E-2</v>
      </c>
      <c r="I57" s="24">
        <v>0.75</v>
      </c>
      <c r="J57" s="47">
        <v>0.37</v>
      </c>
      <c r="K57" s="25">
        <f>I57*VLOOKUP(A57,'[6]6Весовые коэф.'!$A$6:$G$65,7,0)</f>
        <v>0.72</v>
      </c>
      <c r="L57" s="25">
        <f>J57*VLOOKUP(A57,'[6]6Весовые коэф.'!$A$6:$G$65,6,0)</f>
        <v>0.01</v>
      </c>
      <c r="M57" s="26"/>
      <c r="N57" s="27"/>
      <c r="O57" s="28">
        <f t="shared" si="0"/>
        <v>0.73</v>
      </c>
    </row>
    <row r="58" spans="1:15" x14ac:dyDescent="0.25">
      <c r="A58" s="19">
        <v>560087</v>
      </c>
      <c r="B58" s="20" t="s">
        <v>73</v>
      </c>
      <c r="C58" s="22">
        <v>535</v>
      </c>
      <c r="D58" s="22">
        <v>0</v>
      </c>
      <c r="E58" s="22">
        <v>23547</v>
      </c>
      <c r="F58" s="22">
        <v>0</v>
      </c>
      <c r="G58" s="46">
        <v>2.2700000000000001E-2</v>
      </c>
      <c r="H58" s="46">
        <v>0</v>
      </c>
      <c r="I58" s="24">
        <v>0.64</v>
      </c>
      <c r="J58" s="47">
        <v>0</v>
      </c>
      <c r="K58" s="25">
        <f>I58*VLOOKUP(A58,'[6]6Весовые коэф.'!$A$6:$G$65,7,0)</f>
        <v>0.64</v>
      </c>
      <c r="L58" s="25">
        <f>J58*VLOOKUP(A58,'[6]6Весовые коэф.'!$A$6:$G$65,6,0)</f>
        <v>0</v>
      </c>
      <c r="M58" s="26"/>
      <c r="N58" s="27"/>
      <c r="O58" s="28">
        <f t="shared" si="0"/>
        <v>0.64</v>
      </c>
    </row>
    <row r="59" spans="1:15" ht="26.25" x14ac:dyDescent="0.25">
      <c r="A59" s="19">
        <v>560088</v>
      </c>
      <c r="B59" s="20" t="s">
        <v>74</v>
      </c>
      <c r="C59" s="22">
        <v>24</v>
      </c>
      <c r="D59" s="22">
        <v>0</v>
      </c>
      <c r="E59" s="22">
        <v>5521</v>
      </c>
      <c r="F59" s="22">
        <v>0</v>
      </c>
      <c r="G59" s="46">
        <v>4.3E-3</v>
      </c>
      <c r="H59" s="46">
        <v>0</v>
      </c>
      <c r="I59" s="24">
        <v>0.09</v>
      </c>
      <c r="J59" s="47">
        <v>0</v>
      </c>
      <c r="K59" s="25">
        <f>I59*VLOOKUP(A59,'[6]6Весовые коэф.'!$A$6:$G$65,7,0)</f>
        <v>0.09</v>
      </c>
      <c r="L59" s="25">
        <f>J59*VLOOKUP(A59,'[6]6Весовые коэф.'!$A$6:$G$65,6,0)</f>
        <v>0</v>
      </c>
      <c r="M59" s="26"/>
      <c r="N59" s="27"/>
      <c r="O59" s="28">
        <f t="shared" si="0"/>
        <v>0.09</v>
      </c>
    </row>
    <row r="60" spans="1:15" ht="26.25" x14ac:dyDescent="0.25">
      <c r="A60" s="19">
        <v>560089</v>
      </c>
      <c r="B60" s="20" t="s">
        <v>75</v>
      </c>
      <c r="C60" s="22">
        <v>83</v>
      </c>
      <c r="D60" s="22">
        <v>0</v>
      </c>
      <c r="E60" s="22">
        <v>3674</v>
      </c>
      <c r="F60" s="22">
        <v>0</v>
      </c>
      <c r="G60" s="46">
        <v>2.2599999999999999E-2</v>
      </c>
      <c r="H60" s="46">
        <v>0</v>
      </c>
      <c r="I60" s="24">
        <v>0.64</v>
      </c>
      <c r="J60" s="47">
        <v>0</v>
      </c>
      <c r="K60" s="25">
        <f>I60*VLOOKUP(A60,'[6]6Весовые коэф.'!$A$6:$G$65,7,0)</f>
        <v>0.64</v>
      </c>
      <c r="L60" s="25">
        <f>J60*VLOOKUP(A60,'[6]6Весовые коэф.'!$A$6:$G$65,6,0)</f>
        <v>0</v>
      </c>
      <c r="M60" s="26"/>
      <c r="N60" s="27"/>
      <c r="O60" s="28">
        <f t="shared" si="0"/>
        <v>0.64</v>
      </c>
    </row>
    <row r="61" spans="1:15" ht="26.25" x14ac:dyDescent="0.25">
      <c r="A61" s="19">
        <v>560096</v>
      </c>
      <c r="B61" s="20" t="s">
        <v>76</v>
      </c>
      <c r="C61" s="22">
        <v>10</v>
      </c>
      <c r="D61" s="22">
        <v>1</v>
      </c>
      <c r="E61" s="22">
        <v>517</v>
      </c>
      <c r="F61" s="22">
        <v>38</v>
      </c>
      <c r="G61" s="46">
        <v>1.9300000000000001E-2</v>
      </c>
      <c r="H61" s="46">
        <v>2.63E-2</v>
      </c>
      <c r="I61" s="24">
        <v>0.54</v>
      </c>
      <c r="J61" s="47">
        <v>0.53</v>
      </c>
      <c r="K61" s="25">
        <f>I61*VLOOKUP(A61,'[6]6Весовые коэф.'!$A$6:$G$65,7,0)</f>
        <v>0.5</v>
      </c>
      <c r="L61" s="25">
        <f>J61*VLOOKUP(A61,'[6]6Весовые коэф.'!$A$6:$G$65,6,0)</f>
        <v>0.04</v>
      </c>
      <c r="M61" s="26"/>
      <c r="N61" s="27"/>
      <c r="O61" s="28">
        <f t="shared" si="0"/>
        <v>0.54</v>
      </c>
    </row>
    <row r="62" spans="1:15" ht="27.75" customHeight="1" x14ac:dyDescent="0.25">
      <c r="A62" s="19">
        <v>560098</v>
      </c>
      <c r="B62" s="20" t="s">
        <v>77</v>
      </c>
      <c r="C62" s="22">
        <v>57</v>
      </c>
      <c r="D62" s="22">
        <v>0</v>
      </c>
      <c r="E62" s="22">
        <v>6019</v>
      </c>
      <c r="F62" s="22">
        <v>0</v>
      </c>
      <c r="G62" s="46">
        <v>9.4999999999999998E-3</v>
      </c>
      <c r="H62" s="46">
        <v>0</v>
      </c>
      <c r="I62" s="24">
        <v>0.25</v>
      </c>
      <c r="J62" s="47">
        <v>0</v>
      </c>
      <c r="K62" s="25">
        <f>I62*VLOOKUP(A62,'[6]6Весовые коэф.'!$A$6:$G$65,7,0)</f>
        <v>0.25</v>
      </c>
      <c r="L62" s="25">
        <f>J62*VLOOKUP(A62,'[6]6Весовые коэф.'!$A$6:$G$65,6,0)</f>
        <v>0</v>
      </c>
      <c r="M62" s="26"/>
      <c r="N62" s="27"/>
      <c r="O62" s="28">
        <f t="shared" si="0"/>
        <v>0.25</v>
      </c>
    </row>
    <row r="63" spans="1:15" s="39" customFormat="1" ht="38.25" x14ac:dyDescent="0.2">
      <c r="A63" s="19">
        <v>560099</v>
      </c>
      <c r="B63" s="20" t="s">
        <v>78</v>
      </c>
      <c r="C63" s="22">
        <v>61</v>
      </c>
      <c r="D63" s="22">
        <v>5</v>
      </c>
      <c r="E63" s="22">
        <v>2414</v>
      </c>
      <c r="F63" s="22">
        <v>160</v>
      </c>
      <c r="G63" s="46">
        <v>2.53E-2</v>
      </c>
      <c r="H63" s="46">
        <v>3.1300000000000001E-2</v>
      </c>
      <c r="I63" s="24">
        <v>0.72</v>
      </c>
      <c r="J63" s="47">
        <v>0.64</v>
      </c>
      <c r="K63" s="25">
        <f>I63*VLOOKUP(A63,'[6]6Весовые коэф.'!$A$6:$G$65,7,0)</f>
        <v>0.68</v>
      </c>
      <c r="L63" s="25">
        <f>J63*VLOOKUP(A63,'[6]6Весовые коэф.'!$A$6:$G$65,6,0)</f>
        <v>0.04</v>
      </c>
      <c r="M63" s="26"/>
      <c r="N63" s="27"/>
      <c r="O63" s="28">
        <f t="shared" si="0"/>
        <v>0.72</v>
      </c>
    </row>
    <row r="64" spans="1:15" ht="39" x14ac:dyDescent="0.25">
      <c r="A64" s="19">
        <v>560206</v>
      </c>
      <c r="B64" s="20" t="s">
        <v>32</v>
      </c>
      <c r="C64" s="22">
        <v>1053</v>
      </c>
      <c r="D64" s="22">
        <v>0</v>
      </c>
      <c r="E64" s="22">
        <v>74693</v>
      </c>
      <c r="F64" s="22">
        <v>96</v>
      </c>
      <c r="G64" s="46">
        <v>1.41E-2</v>
      </c>
      <c r="H64" s="46">
        <v>0</v>
      </c>
      <c r="I64" s="24">
        <v>0.39</v>
      </c>
      <c r="J64" s="47">
        <v>0</v>
      </c>
      <c r="K64" s="25">
        <f>I64*VLOOKUP(A64,'[6]6Весовые коэф.'!$A$6:$G$65,7,0)</f>
        <v>0.39</v>
      </c>
      <c r="L64" s="25">
        <f>J64*VLOOKUP(A64,'[6]6Весовые коэф.'!$A$6:$G$65,6,0)</f>
        <v>0</v>
      </c>
      <c r="M64" s="26"/>
      <c r="N64" s="27"/>
      <c r="O64" s="28">
        <f t="shared" si="0"/>
        <v>0.39</v>
      </c>
    </row>
    <row r="65" spans="1:15" ht="39" x14ac:dyDescent="0.25">
      <c r="A65" s="29">
        <v>560214</v>
      </c>
      <c r="B65" s="30" t="s">
        <v>37</v>
      </c>
      <c r="C65" s="22">
        <v>0</v>
      </c>
      <c r="D65" s="22">
        <v>0</v>
      </c>
      <c r="E65" s="22">
        <v>82996</v>
      </c>
      <c r="F65" s="22">
        <v>26291</v>
      </c>
      <c r="G65" s="46">
        <v>0</v>
      </c>
      <c r="H65" s="46">
        <v>0</v>
      </c>
      <c r="I65" s="24">
        <v>0</v>
      </c>
      <c r="J65" s="47">
        <v>0</v>
      </c>
      <c r="K65" s="25">
        <f>I65*VLOOKUP(A65,'[6]6Весовые коэф.'!$A$6:$G$65,7,0)</f>
        <v>0</v>
      </c>
      <c r="L65" s="25">
        <f>J65*VLOOKUP(A65,'[6]6Весовые коэф.'!$A$6:$G$65,6,0)</f>
        <v>0</v>
      </c>
      <c r="M65" s="31"/>
      <c r="N65" s="27"/>
      <c r="O65" s="28">
        <f t="shared" si="0"/>
        <v>0</v>
      </c>
    </row>
    <row r="66" spans="1:15" s="39" customFormat="1" ht="12.75" x14ac:dyDescent="0.2">
      <c r="A66" s="32"/>
      <c r="B66" s="33" t="s">
        <v>126</v>
      </c>
      <c r="C66" s="49">
        <v>35739</v>
      </c>
      <c r="D66" s="49">
        <v>18036</v>
      </c>
      <c r="E66" s="49">
        <v>1412849</v>
      </c>
      <c r="F66" s="49">
        <v>403223</v>
      </c>
      <c r="G66" s="46">
        <v>2.53E-2</v>
      </c>
      <c r="H66" s="46">
        <v>4.4699999999999997E-2</v>
      </c>
      <c r="I66" s="24"/>
      <c r="J66" s="84"/>
      <c r="K66" s="25"/>
      <c r="L66" s="25"/>
      <c r="M66" s="53"/>
      <c r="N66" s="27"/>
      <c r="O66" s="28"/>
    </row>
  </sheetData>
  <mergeCells count="11">
    <mergeCell ref="I4:J4"/>
    <mergeCell ref="K4:L4"/>
    <mergeCell ref="M4:N4"/>
    <mergeCell ref="L1:O1"/>
    <mergeCell ref="A4:A5"/>
    <mergeCell ref="B4:B5"/>
    <mergeCell ref="C4:D4"/>
    <mergeCell ref="E4:F4"/>
    <mergeCell ref="G4:H4"/>
    <mergeCell ref="A2:O2"/>
    <mergeCell ref="A3:O3"/>
  </mergeCells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zoomScale="112" zoomScaleNormal="100" zoomScaleSheetLayoutView="112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2" sqref="J12"/>
    </sheetView>
  </sheetViews>
  <sheetFormatPr defaultRowHeight="15" x14ac:dyDescent="0.25"/>
  <cols>
    <col min="1" max="1" width="9.140625" style="1"/>
    <col min="2" max="2" width="30" style="44" customWidth="1"/>
    <col min="3" max="3" width="16.42578125" style="69" customWidth="1"/>
    <col min="4" max="4" width="17.28515625" style="69" customWidth="1"/>
    <col min="5" max="6" width="18" style="69" customWidth="1"/>
    <col min="7" max="7" width="13.140625" style="69" customWidth="1"/>
    <col min="8" max="8" width="13.7109375" style="70" customWidth="1"/>
    <col min="9" max="9" width="14.42578125" style="68" customWidth="1"/>
    <col min="10" max="10" width="17.140625" style="68" customWidth="1"/>
    <col min="11" max="11" width="10.5703125" style="80" customWidth="1"/>
    <col min="12" max="12" width="11.42578125" style="17" customWidth="1"/>
    <col min="13" max="13" width="9.42578125" style="39" customWidth="1"/>
    <col min="256" max="256" width="30" customWidth="1"/>
    <col min="257" max="257" width="16.42578125" customWidth="1"/>
    <col min="258" max="258" width="17.28515625" customWidth="1"/>
    <col min="259" max="260" width="18" customWidth="1"/>
    <col min="261" max="261" width="13.140625" customWidth="1"/>
    <col min="262" max="262" width="13.7109375" customWidth="1"/>
    <col min="263" max="263" width="14.42578125" customWidth="1"/>
    <col min="264" max="264" width="14.7109375" customWidth="1"/>
    <col min="265" max="265" width="10.5703125" customWidth="1"/>
    <col min="266" max="266" width="11.42578125" customWidth="1"/>
    <col min="267" max="267" width="9.42578125" customWidth="1"/>
    <col min="512" max="512" width="30" customWidth="1"/>
    <col min="513" max="513" width="16.42578125" customWidth="1"/>
    <col min="514" max="514" width="17.28515625" customWidth="1"/>
    <col min="515" max="516" width="18" customWidth="1"/>
    <col min="517" max="517" width="13.140625" customWidth="1"/>
    <col min="518" max="518" width="13.7109375" customWidth="1"/>
    <col min="519" max="519" width="14.42578125" customWidth="1"/>
    <col min="520" max="520" width="14.7109375" customWidth="1"/>
    <col min="521" max="521" width="10.5703125" customWidth="1"/>
    <col min="522" max="522" width="11.42578125" customWidth="1"/>
    <col min="523" max="523" width="9.42578125" customWidth="1"/>
    <col min="768" max="768" width="30" customWidth="1"/>
    <col min="769" max="769" width="16.42578125" customWidth="1"/>
    <col min="770" max="770" width="17.28515625" customWidth="1"/>
    <col min="771" max="772" width="18" customWidth="1"/>
    <col min="773" max="773" width="13.140625" customWidth="1"/>
    <col min="774" max="774" width="13.7109375" customWidth="1"/>
    <col min="775" max="775" width="14.42578125" customWidth="1"/>
    <col min="776" max="776" width="14.7109375" customWidth="1"/>
    <col min="777" max="777" width="10.5703125" customWidth="1"/>
    <col min="778" max="778" width="11.42578125" customWidth="1"/>
    <col min="779" max="779" width="9.42578125" customWidth="1"/>
    <col min="1024" max="1024" width="30" customWidth="1"/>
    <col min="1025" max="1025" width="16.42578125" customWidth="1"/>
    <col min="1026" max="1026" width="17.28515625" customWidth="1"/>
    <col min="1027" max="1028" width="18" customWidth="1"/>
    <col min="1029" max="1029" width="13.140625" customWidth="1"/>
    <col min="1030" max="1030" width="13.7109375" customWidth="1"/>
    <col min="1031" max="1031" width="14.42578125" customWidth="1"/>
    <col min="1032" max="1032" width="14.7109375" customWidth="1"/>
    <col min="1033" max="1033" width="10.5703125" customWidth="1"/>
    <col min="1034" max="1034" width="11.42578125" customWidth="1"/>
    <col min="1035" max="1035" width="9.42578125" customWidth="1"/>
    <col min="1280" max="1280" width="30" customWidth="1"/>
    <col min="1281" max="1281" width="16.42578125" customWidth="1"/>
    <col min="1282" max="1282" width="17.28515625" customWidth="1"/>
    <col min="1283" max="1284" width="18" customWidth="1"/>
    <col min="1285" max="1285" width="13.140625" customWidth="1"/>
    <col min="1286" max="1286" width="13.7109375" customWidth="1"/>
    <col min="1287" max="1287" width="14.42578125" customWidth="1"/>
    <col min="1288" max="1288" width="14.7109375" customWidth="1"/>
    <col min="1289" max="1289" width="10.5703125" customWidth="1"/>
    <col min="1290" max="1290" width="11.42578125" customWidth="1"/>
    <col min="1291" max="1291" width="9.42578125" customWidth="1"/>
    <col min="1536" max="1536" width="30" customWidth="1"/>
    <col min="1537" max="1537" width="16.42578125" customWidth="1"/>
    <col min="1538" max="1538" width="17.28515625" customWidth="1"/>
    <col min="1539" max="1540" width="18" customWidth="1"/>
    <col min="1541" max="1541" width="13.140625" customWidth="1"/>
    <col min="1542" max="1542" width="13.7109375" customWidth="1"/>
    <col min="1543" max="1543" width="14.42578125" customWidth="1"/>
    <col min="1544" max="1544" width="14.7109375" customWidth="1"/>
    <col min="1545" max="1545" width="10.5703125" customWidth="1"/>
    <col min="1546" max="1546" width="11.42578125" customWidth="1"/>
    <col min="1547" max="1547" width="9.42578125" customWidth="1"/>
    <col min="1792" max="1792" width="30" customWidth="1"/>
    <col min="1793" max="1793" width="16.42578125" customWidth="1"/>
    <col min="1794" max="1794" width="17.28515625" customWidth="1"/>
    <col min="1795" max="1796" width="18" customWidth="1"/>
    <col min="1797" max="1797" width="13.140625" customWidth="1"/>
    <col min="1798" max="1798" width="13.7109375" customWidth="1"/>
    <col min="1799" max="1799" width="14.42578125" customWidth="1"/>
    <col min="1800" max="1800" width="14.7109375" customWidth="1"/>
    <col min="1801" max="1801" width="10.5703125" customWidth="1"/>
    <col min="1802" max="1802" width="11.42578125" customWidth="1"/>
    <col min="1803" max="1803" width="9.42578125" customWidth="1"/>
    <col min="2048" max="2048" width="30" customWidth="1"/>
    <col min="2049" max="2049" width="16.42578125" customWidth="1"/>
    <col min="2050" max="2050" width="17.28515625" customWidth="1"/>
    <col min="2051" max="2052" width="18" customWidth="1"/>
    <col min="2053" max="2053" width="13.140625" customWidth="1"/>
    <col min="2054" max="2054" width="13.7109375" customWidth="1"/>
    <col min="2055" max="2055" width="14.42578125" customWidth="1"/>
    <col min="2056" max="2056" width="14.7109375" customWidth="1"/>
    <col min="2057" max="2057" width="10.5703125" customWidth="1"/>
    <col min="2058" max="2058" width="11.42578125" customWidth="1"/>
    <col min="2059" max="2059" width="9.42578125" customWidth="1"/>
    <col min="2304" max="2304" width="30" customWidth="1"/>
    <col min="2305" max="2305" width="16.42578125" customWidth="1"/>
    <col min="2306" max="2306" width="17.28515625" customWidth="1"/>
    <col min="2307" max="2308" width="18" customWidth="1"/>
    <col min="2309" max="2309" width="13.140625" customWidth="1"/>
    <col min="2310" max="2310" width="13.7109375" customWidth="1"/>
    <col min="2311" max="2311" width="14.42578125" customWidth="1"/>
    <col min="2312" max="2312" width="14.7109375" customWidth="1"/>
    <col min="2313" max="2313" width="10.5703125" customWidth="1"/>
    <col min="2314" max="2314" width="11.42578125" customWidth="1"/>
    <col min="2315" max="2315" width="9.42578125" customWidth="1"/>
    <col min="2560" max="2560" width="30" customWidth="1"/>
    <col min="2561" max="2561" width="16.42578125" customWidth="1"/>
    <col min="2562" max="2562" width="17.28515625" customWidth="1"/>
    <col min="2563" max="2564" width="18" customWidth="1"/>
    <col min="2565" max="2565" width="13.140625" customWidth="1"/>
    <col min="2566" max="2566" width="13.7109375" customWidth="1"/>
    <col min="2567" max="2567" width="14.42578125" customWidth="1"/>
    <col min="2568" max="2568" width="14.7109375" customWidth="1"/>
    <col min="2569" max="2569" width="10.5703125" customWidth="1"/>
    <col min="2570" max="2570" width="11.42578125" customWidth="1"/>
    <col min="2571" max="2571" width="9.42578125" customWidth="1"/>
    <col min="2816" max="2816" width="30" customWidth="1"/>
    <col min="2817" max="2817" width="16.42578125" customWidth="1"/>
    <col min="2818" max="2818" width="17.28515625" customWidth="1"/>
    <col min="2819" max="2820" width="18" customWidth="1"/>
    <col min="2821" max="2821" width="13.140625" customWidth="1"/>
    <col min="2822" max="2822" width="13.7109375" customWidth="1"/>
    <col min="2823" max="2823" width="14.42578125" customWidth="1"/>
    <col min="2824" max="2824" width="14.7109375" customWidth="1"/>
    <col min="2825" max="2825" width="10.5703125" customWidth="1"/>
    <col min="2826" max="2826" width="11.42578125" customWidth="1"/>
    <col min="2827" max="2827" width="9.42578125" customWidth="1"/>
    <col min="3072" max="3072" width="30" customWidth="1"/>
    <col min="3073" max="3073" width="16.42578125" customWidth="1"/>
    <col min="3074" max="3074" width="17.28515625" customWidth="1"/>
    <col min="3075" max="3076" width="18" customWidth="1"/>
    <col min="3077" max="3077" width="13.140625" customWidth="1"/>
    <col min="3078" max="3078" width="13.7109375" customWidth="1"/>
    <col min="3079" max="3079" width="14.42578125" customWidth="1"/>
    <col min="3080" max="3080" width="14.7109375" customWidth="1"/>
    <col min="3081" max="3081" width="10.5703125" customWidth="1"/>
    <col min="3082" max="3082" width="11.42578125" customWidth="1"/>
    <col min="3083" max="3083" width="9.42578125" customWidth="1"/>
    <col min="3328" max="3328" width="30" customWidth="1"/>
    <col min="3329" max="3329" width="16.42578125" customWidth="1"/>
    <col min="3330" max="3330" width="17.28515625" customWidth="1"/>
    <col min="3331" max="3332" width="18" customWidth="1"/>
    <col min="3333" max="3333" width="13.140625" customWidth="1"/>
    <col min="3334" max="3334" width="13.7109375" customWidth="1"/>
    <col min="3335" max="3335" width="14.42578125" customWidth="1"/>
    <col min="3336" max="3336" width="14.7109375" customWidth="1"/>
    <col min="3337" max="3337" width="10.5703125" customWidth="1"/>
    <col min="3338" max="3338" width="11.42578125" customWidth="1"/>
    <col min="3339" max="3339" width="9.42578125" customWidth="1"/>
    <col min="3584" max="3584" width="30" customWidth="1"/>
    <col min="3585" max="3585" width="16.42578125" customWidth="1"/>
    <col min="3586" max="3586" width="17.28515625" customWidth="1"/>
    <col min="3587" max="3588" width="18" customWidth="1"/>
    <col min="3589" max="3589" width="13.140625" customWidth="1"/>
    <col min="3590" max="3590" width="13.7109375" customWidth="1"/>
    <col min="3591" max="3591" width="14.42578125" customWidth="1"/>
    <col min="3592" max="3592" width="14.7109375" customWidth="1"/>
    <col min="3593" max="3593" width="10.5703125" customWidth="1"/>
    <col min="3594" max="3594" width="11.42578125" customWidth="1"/>
    <col min="3595" max="3595" width="9.42578125" customWidth="1"/>
    <col min="3840" max="3840" width="30" customWidth="1"/>
    <col min="3841" max="3841" width="16.42578125" customWidth="1"/>
    <col min="3842" max="3842" width="17.28515625" customWidth="1"/>
    <col min="3843" max="3844" width="18" customWidth="1"/>
    <col min="3845" max="3845" width="13.140625" customWidth="1"/>
    <col min="3846" max="3846" width="13.7109375" customWidth="1"/>
    <col min="3847" max="3847" width="14.42578125" customWidth="1"/>
    <col min="3848" max="3848" width="14.7109375" customWidth="1"/>
    <col min="3849" max="3849" width="10.5703125" customWidth="1"/>
    <col min="3850" max="3850" width="11.42578125" customWidth="1"/>
    <col min="3851" max="3851" width="9.42578125" customWidth="1"/>
    <col min="4096" max="4096" width="30" customWidth="1"/>
    <col min="4097" max="4097" width="16.42578125" customWidth="1"/>
    <col min="4098" max="4098" width="17.28515625" customWidth="1"/>
    <col min="4099" max="4100" width="18" customWidth="1"/>
    <col min="4101" max="4101" width="13.140625" customWidth="1"/>
    <col min="4102" max="4102" width="13.7109375" customWidth="1"/>
    <col min="4103" max="4103" width="14.42578125" customWidth="1"/>
    <col min="4104" max="4104" width="14.7109375" customWidth="1"/>
    <col min="4105" max="4105" width="10.5703125" customWidth="1"/>
    <col min="4106" max="4106" width="11.42578125" customWidth="1"/>
    <col min="4107" max="4107" width="9.42578125" customWidth="1"/>
    <col min="4352" max="4352" width="30" customWidth="1"/>
    <col min="4353" max="4353" width="16.42578125" customWidth="1"/>
    <col min="4354" max="4354" width="17.28515625" customWidth="1"/>
    <col min="4355" max="4356" width="18" customWidth="1"/>
    <col min="4357" max="4357" width="13.140625" customWidth="1"/>
    <col min="4358" max="4358" width="13.7109375" customWidth="1"/>
    <col min="4359" max="4359" width="14.42578125" customWidth="1"/>
    <col min="4360" max="4360" width="14.7109375" customWidth="1"/>
    <col min="4361" max="4361" width="10.5703125" customWidth="1"/>
    <col min="4362" max="4362" width="11.42578125" customWidth="1"/>
    <col min="4363" max="4363" width="9.42578125" customWidth="1"/>
    <col min="4608" max="4608" width="30" customWidth="1"/>
    <col min="4609" max="4609" width="16.42578125" customWidth="1"/>
    <col min="4610" max="4610" width="17.28515625" customWidth="1"/>
    <col min="4611" max="4612" width="18" customWidth="1"/>
    <col min="4613" max="4613" width="13.140625" customWidth="1"/>
    <col min="4614" max="4614" width="13.7109375" customWidth="1"/>
    <col min="4615" max="4615" width="14.42578125" customWidth="1"/>
    <col min="4616" max="4616" width="14.7109375" customWidth="1"/>
    <col min="4617" max="4617" width="10.5703125" customWidth="1"/>
    <col min="4618" max="4618" width="11.42578125" customWidth="1"/>
    <col min="4619" max="4619" width="9.42578125" customWidth="1"/>
    <col min="4864" max="4864" width="30" customWidth="1"/>
    <col min="4865" max="4865" width="16.42578125" customWidth="1"/>
    <col min="4866" max="4866" width="17.28515625" customWidth="1"/>
    <col min="4867" max="4868" width="18" customWidth="1"/>
    <col min="4869" max="4869" width="13.140625" customWidth="1"/>
    <col min="4870" max="4870" width="13.7109375" customWidth="1"/>
    <col min="4871" max="4871" width="14.42578125" customWidth="1"/>
    <col min="4872" max="4872" width="14.7109375" customWidth="1"/>
    <col min="4873" max="4873" width="10.5703125" customWidth="1"/>
    <col min="4874" max="4874" width="11.42578125" customWidth="1"/>
    <col min="4875" max="4875" width="9.42578125" customWidth="1"/>
    <col min="5120" max="5120" width="30" customWidth="1"/>
    <col min="5121" max="5121" width="16.42578125" customWidth="1"/>
    <col min="5122" max="5122" width="17.28515625" customWidth="1"/>
    <col min="5123" max="5124" width="18" customWidth="1"/>
    <col min="5125" max="5125" width="13.140625" customWidth="1"/>
    <col min="5126" max="5126" width="13.7109375" customWidth="1"/>
    <col min="5127" max="5127" width="14.42578125" customWidth="1"/>
    <col min="5128" max="5128" width="14.7109375" customWidth="1"/>
    <col min="5129" max="5129" width="10.5703125" customWidth="1"/>
    <col min="5130" max="5130" width="11.42578125" customWidth="1"/>
    <col min="5131" max="5131" width="9.42578125" customWidth="1"/>
    <col min="5376" max="5376" width="30" customWidth="1"/>
    <col min="5377" max="5377" width="16.42578125" customWidth="1"/>
    <col min="5378" max="5378" width="17.28515625" customWidth="1"/>
    <col min="5379" max="5380" width="18" customWidth="1"/>
    <col min="5381" max="5381" width="13.140625" customWidth="1"/>
    <col min="5382" max="5382" width="13.7109375" customWidth="1"/>
    <col min="5383" max="5383" width="14.42578125" customWidth="1"/>
    <col min="5384" max="5384" width="14.7109375" customWidth="1"/>
    <col min="5385" max="5385" width="10.5703125" customWidth="1"/>
    <col min="5386" max="5386" width="11.42578125" customWidth="1"/>
    <col min="5387" max="5387" width="9.42578125" customWidth="1"/>
    <col min="5632" max="5632" width="30" customWidth="1"/>
    <col min="5633" max="5633" width="16.42578125" customWidth="1"/>
    <col min="5634" max="5634" width="17.28515625" customWidth="1"/>
    <col min="5635" max="5636" width="18" customWidth="1"/>
    <col min="5637" max="5637" width="13.140625" customWidth="1"/>
    <col min="5638" max="5638" width="13.7109375" customWidth="1"/>
    <col min="5639" max="5639" width="14.42578125" customWidth="1"/>
    <col min="5640" max="5640" width="14.7109375" customWidth="1"/>
    <col min="5641" max="5641" width="10.5703125" customWidth="1"/>
    <col min="5642" max="5642" width="11.42578125" customWidth="1"/>
    <col min="5643" max="5643" width="9.42578125" customWidth="1"/>
    <col min="5888" max="5888" width="30" customWidth="1"/>
    <col min="5889" max="5889" width="16.42578125" customWidth="1"/>
    <col min="5890" max="5890" width="17.28515625" customWidth="1"/>
    <col min="5891" max="5892" width="18" customWidth="1"/>
    <col min="5893" max="5893" width="13.140625" customWidth="1"/>
    <col min="5894" max="5894" width="13.7109375" customWidth="1"/>
    <col min="5895" max="5895" width="14.42578125" customWidth="1"/>
    <col min="5896" max="5896" width="14.7109375" customWidth="1"/>
    <col min="5897" max="5897" width="10.5703125" customWidth="1"/>
    <col min="5898" max="5898" width="11.42578125" customWidth="1"/>
    <col min="5899" max="5899" width="9.42578125" customWidth="1"/>
    <col min="6144" max="6144" width="30" customWidth="1"/>
    <col min="6145" max="6145" width="16.42578125" customWidth="1"/>
    <col min="6146" max="6146" width="17.28515625" customWidth="1"/>
    <col min="6147" max="6148" width="18" customWidth="1"/>
    <col min="6149" max="6149" width="13.140625" customWidth="1"/>
    <col min="6150" max="6150" width="13.7109375" customWidth="1"/>
    <col min="6151" max="6151" width="14.42578125" customWidth="1"/>
    <col min="6152" max="6152" width="14.7109375" customWidth="1"/>
    <col min="6153" max="6153" width="10.5703125" customWidth="1"/>
    <col min="6154" max="6154" width="11.42578125" customWidth="1"/>
    <col min="6155" max="6155" width="9.42578125" customWidth="1"/>
    <col min="6400" max="6400" width="30" customWidth="1"/>
    <col min="6401" max="6401" width="16.42578125" customWidth="1"/>
    <col min="6402" max="6402" width="17.28515625" customWidth="1"/>
    <col min="6403" max="6404" width="18" customWidth="1"/>
    <col min="6405" max="6405" width="13.140625" customWidth="1"/>
    <col min="6406" max="6406" width="13.7109375" customWidth="1"/>
    <col min="6407" max="6407" width="14.42578125" customWidth="1"/>
    <col min="6408" max="6408" width="14.7109375" customWidth="1"/>
    <col min="6409" max="6409" width="10.5703125" customWidth="1"/>
    <col min="6410" max="6410" width="11.42578125" customWidth="1"/>
    <col min="6411" max="6411" width="9.42578125" customWidth="1"/>
    <col min="6656" max="6656" width="30" customWidth="1"/>
    <col min="6657" max="6657" width="16.42578125" customWidth="1"/>
    <col min="6658" max="6658" width="17.28515625" customWidth="1"/>
    <col min="6659" max="6660" width="18" customWidth="1"/>
    <col min="6661" max="6661" width="13.140625" customWidth="1"/>
    <col min="6662" max="6662" width="13.7109375" customWidth="1"/>
    <col min="6663" max="6663" width="14.42578125" customWidth="1"/>
    <col min="6664" max="6664" width="14.7109375" customWidth="1"/>
    <col min="6665" max="6665" width="10.5703125" customWidth="1"/>
    <col min="6666" max="6666" width="11.42578125" customWidth="1"/>
    <col min="6667" max="6667" width="9.42578125" customWidth="1"/>
    <col min="6912" max="6912" width="30" customWidth="1"/>
    <col min="6913" max="6913" width="16.42578125" customWidth="1"/>
    <col min="6914" max="6914" width="17.28515625" customWidth="1"/>
    <col min="6915" max="6916" width="18" customWidth="1"/>
    <col min="6917" max="6917" width="13.140625" customWidth="1"/>
    <col min="6918" max="6918" width="13.7109375" customWidth="1"/>
    <col min="6919" max="6919" width="14.42578125" customWidth="1"/>
    <col min="6920" max="6920" width="14.7109375" customWidth="1"/>
    <col min="6921" max="6921" width="10.5703125" customWidth="1"/>
    <col min="6922" max="6922" width="11.42578125" customWidth="1"/>
    <col min="6923" max="6923" width="9.42578125" customWidth="1"/>
    <col min="7168" max="7168" width="30" customWidth="1"/>
    <col min="7169" max="7169" width="16.42578125" customWidth="1"/>
    <col min="7170" max="7170" width="17.28515625" customWidth="1"/>
    <col min="7171" max="7172" width="18" customWidth="1"/>
    <col min="7173" max="7173" width="13.140625" customWidth="1"/>
    <col min="7174" max="7174" width="13.7109375" customWidth="1"/>
    <col min="7175" max="7175" width="14.42578125" customWidth="1"/>
    <col min="7176" max="7176" width="14.7109375" customWidth="1"/>
    <col min="7177" max="7177" width="10.5703125" customWidth="1"/>
    <col min="7178" max="7178" width="11.42578125" customWidth="1"/>
    <col min="7179" max="7179" width="9.42578125" customWidth="1"/>
    <col min="7424" max="7424" width="30" customWidth="1"/>
    <col min="7425" max="7425" width="16.42578125" customWidth="1"/>
    <col min="7426" max="7426" width="17.28515625" customWidth="1"/>
    <col min="7427" max="7428" width="18" customWidth="1"/>
    <col min="7429" max="7429" width="13.140625" customWidth="1"/>
    <col min="7430" max="7430" width="13.7109375" customWidth="1"/>
    <col min="7431" max="7431" width="14.42578125" customWidth="1"/>
    <col min="7432" max="7432" width="14.7109375" customWidth="1"/>
    <col min="7433" max="7433" width="10.5703125" customWidth="1"/>
    <col min="7434" max="7434" width="11.42578125" customWidth="1"/>
    <col min="7435" max="7435" width="9.42578125" customWidth="1"/>
    <col min="7680" max="7680" width="30" customWidth="1"/>
    <col min="7681" max="7681" width="16.42578125" customWidth="1"/>
    <col min="7682" max="7682" width="17.28515625" customWidth="1"/>
    <col min="7683" max="7684" width="18" customWidth="1"/>
    <col min="7685" max="7685" width="13.140625" customWidth="1"/>
    <col min="7686" max="7686" width="13.7109375" customWidth="1"/>
    <col min="7687" max="7687" width="14.42578125" customWidth="1"/>
    <col min="7688" max="7688" width="14.7109375" customWidth="1"/>
    <col min="7689" max="7689" width="10.5703125" customWidth="1"/>
    <col min="7690" max="7690" width="11.42578125" customWidth="1"/>
    <col min="7691" max="7691" width="9.42578125" customWidth="1"/>
    <col min="7936" max="7936" width="30" customWidth="1"/>
    <col min="7937" max="7937" width="16.42578125" customWidth="1"/>
    <col min="7938" max="7938" width="17.28515625" customWidth="1"/>
    <col min="7939" max="7940" width="18" customWidth="1"/>
    <col min="7941" max="7941" width="13.140625" customWidth="1"/>
    <col min="7942" max="7942" width="13.7109375" customWidth="1"/>
    <col min="7943" max="7943" width="14.42578125" customWidth="1"/>
    <col min="7944" max="7944" width="14.7109375" customWidth="1"/>
    <col min="7945" max="7945" width="10.5703125" customWidth="1"/>
    <col min="7946" max="7946" width="11.42578125" customWidth="1"/>
    <col min="7947" max="7947" width="9.42578125" customWidth="1"/>
    <col min="8192" max="8192" width="30" customWidth="1"/>
    <col min="8193" max="8193" width="16.42578125" customWidth="1"/>
    <col min="8194" max="8194" width="17.28515625" customWidth="1"/>
    <col min="8195" max="8196" width="18" customWidth="1"/>
    <col min="8197" max="8197" width="13.140625" customWidth="1"/>
    <col min="8198" max="8198" width="13.7109375" customWidth="1"/>
    <col min="8199" max="8199" width="14.42578125" customWidth="1"/>
    <col min="8200" max="8200" width="14.7109375" customWidth="1"/>
    <col min="8201" max="8201" width="10.5703125" customWidth="1"/>
    <col min="8202" max="8202" width="11.42578125" customWidth="1"/>
    <col min="8203" max="8203" width="9.42578125" customWidth="1"/>
    <col min="8448" max="8448" width="30" customWidth="1"/>
    <col min="8449" max="8449" width="16.42578125" customWidth="1"/>
    <col min="8450" max="8450" width="17.28515625" customWidth="1"/>
    <col min="8451" max="8452" width="18" customWidth="1"/>
    <col min="8453" max="8453" width="13.140625" customWidth="1"/>
    <col min="8454" max="8454" width="13.7109375" customWidth="1"/>
    <col min="8455" max="8455" width="14.42578125" customWidth="1"/>
    <col min="8456" max="8456" width="14.7109375" customWidth="1"/>
    <col min="8457" max="8457" width="10.5703125" customWidth="1"/>
    <col min="8458" max="8458" width="11.42578125" customWidth="1"/>
    <col min="8459" max="8459" width="9.42578125" customWidth="1"/>
    <col min="8704" max="8704" width="30" customWidth="1"/>
    <col min="8705" max="8705" width="16.42578125" customWidth="1"/>
    <col min="8706" max="8706" width="17.28515625" customWidth="1"/>
    <col min="8707" max="8708" width="18" customWidth="1"/>
    <col min="8709" max="8709" width="13.140625" customWidth="1"/>
    <col min="8710" max="8710" width="13.7109375" customWidth="1"/>
    <col min="8711" max="8711" width="14.42578125" customWidth="1"/>
    <col min="8712" max="8712" width="14.7109375" customWidth="1"/>
    <col min="8713" max="8713" width="10.5703125" customWidth="1"/>
    <col min="8714" max="8714" width="11.42578125" customWidth="1"/>
    <col min="8715" max="8715" width="9.42578125" customWidth="1"/>
    <col min="8960" max="8960" width="30" customWidth="1"/>
    <col min="8961" max="8961" width="16.42578125" customWidth="1"/>
    <col min="8962" max="8962" width="17.28515625" customWidth="1"/>
    <col min="8963" max="8964" width="18" customWidth="1"/>
    <col min="8965" max="8965" width="13.140625" customWidth="1"/>
    <col min="8966" max="8966" width="13.7109375" customWidth="1"/>
    <col min="8967" max="8967" width="14.42578125" customWidth="1"/>
    <col min="8968" max="8968" width="14.7109375" customWidth="1"/>
    <col min="8969" max="8969" width="10.5703125" customWidth="1"/>
    <col min="8970" max="8970" width="11.42578125" customWidth="1"/>
    <col min="8971" max="8971" width="9.42578125" customWidth="1"/>
    <col min="9216" max="9216" width="30" customWidth="1"/>
    <col min="9217" max="9217" width="16.42578125" customWidth="1"/>
    <col min="9218" max="9218" width="17.28515625" customWidth="1"/>
    <col min="9219" max="9220" width="18" customWidth="1"/>
    <col min="9221" max="9221" width="13.140625" customWidth="1"/>
    <col min="9222" max="9222" width="13.7109375" customWidth="1"/>
    <col min="9223" max="9223" width="14.42578125" customWidth="1"/>
    <col min="9224" max="9224" width="14.7109375" customWidth="1"/>
    <col min="9225" max="9225" width="10.5703125" customWidth="1"/>
    <col min="9226" max="9226" width="11.42578125" customWidth="1"/>
    <col min="9227" max="9227" width="9.42578125" customWidth="1"/>
    <col min="9472" max="9472" width="30" customWidth="1"/>
    <col min="9473" max="9473" width="16.42578125" customWidth="1"/>
    <col min="9474" max="9474" width="17.28515625" customWidth="1"/>
    <col min="9475" max="9476" width="18" customWidth="1"/>
    <col min="9477" max="9477" width="13.140625" customWidth="1"/>
    <col min="9478" max="9478" width="13.7109375" customWidth="1"/>
    <col min="9479" max="9479" width="14.42578125" customWidth="1"/>
    <col min="9480" max="9480" width="14.7109375" customWidth="1"/>
    <col min="9481" max="9481" width="10.5703125" customWidth="1"/>
    <col min="9482" max="9482" width="11.42578125" customWidth="1"/>
    <col min="9483" max="9483" width="9.42578125" customWidth="1"/>
    <col min="9728" max="9728" width="30" customWidth="1"/>
    <col min="9729" max="9729" width="16.42578125" customWidth="1"/>
    <col min="9730" max="9730" width="17.28515625" customWidth="1"/>
    <col min="9731" max="9732" width="18" customWidth="1"/>
    <col min="9733" max="9733" width="13.140625" customWidth="1"/>
    <col min="9734" max="9734" width="13.7109375" customWidth="1"/>
    <col min="9735" max="9735" width="14.42578125" customWidth="1"/>
    <col min="9736" max="9736" width="14.7109375" customWidth="1"/>
    <col min="9737" max="9737" width="10.5703125" customWidth="1"/>
    <col min="9738" max="9738" width="11.42578125" customWidth="1"/>
    <col min="9739" max="9739" width="9.42578125" customWidth="1"/>
    <col min="9984" max="9984" width="30" customWidth="1"/>
    <col min="9985" max="9985" width="16.42578125" customWidth="1"/>
    <col min="9986" max="9986" width="17.28515625" customWidth="1"/>
    <col min="9987" max="9988" width="18" customWidth="1"/>
    <col min="9989" max="9989" width="13.140625" customWidth="1"/>
    <col min="9990" max="9990" width="13.7109375" customWidth="1"/>
    <col min="9991" max="9991" width="14.42578125" customWidth="1"/>
    <col min="9992" max="9992" width="14.7109375" customWidth="1"/>
    <col min="9993" max="9993" width="10.5703125" customWidth="1"/>
    <col min="9994" max="9994" width="11.42578125" customWidth="1"/>
    <col min="9995" max="9995" width="9.42578125" customWidth="1"/>
    <col min="10240" max="10240" width="30" customWidth="1"/>
    <col min="10241" max="10241" width="16.42578125" customWidth="1"/>
    <col min="10242" max="10242" width="17.28515625" customWidth="1"/>
    <col min="10243" max="10244" width="18" customWidth="1"/>
    <col min="10245" max="10245" width="13.140625" customWidth="1"/>
    <col min="10246" max="10246" width="13.7109375" customWidth="1"/>
    <col min="10247" max="10247" width="14.42578125" customWidth="1"/>
    <col min="10248" max="10248" width="14.7109375" customWidth="1"/>
    <col min="10249" max="10249" width="10.5703125" customWidth="1"/>
    <col min="10250" max="10250" width="11.42578125" customWidth="1"/>
    <col min="10251" max="10251" width="9.42578125" customWidth="1"/>
    <col min="10496" max="10496" width="30" customWidth="1"/>
    <col min="10497" max="10497" width="16.42578125" customWidth="1"/>
    <col min="10498" max="10498" width="17.28515625" customWidth="1"/>
    <col min="10499" max="10500" width="18" customWidth="1"/>
    <col min="10501" max="10501" width="13.140625" customWidth="1"/>
    <col min="10502" max="10502" width="13.7109375" customWidth="1"/>
    <col min="10503" max="10503" width="14.42578125" customWidth="1"/>
    <col min="10504" max="10504" width="14.7109375" customWidth="1"/>
    <col min="10505" max="10505" width="10.5703125" customWidth="1"/>
    <col min="10506" max="10506" width="11.42578125" customWidth="1"/>
    <col min="10507" max="10507" width="9.42578125" customWidth="1"/>
    <col min="10752" max="10752" width="30" customWidth="1"/>
    <col min="10753" max="10753" width="16.42578125" customWidth="1"/>
    <col min="10754" max="10754" width="17.28515625" customWidth="1"/>
    <col min="10755" max="10756" width="18" customWidth="1"/>
    <col min="10757" max="10757" width="13.140625" customWidth="1"/>
    <col min="10758" max="10758" width="13.7109375" customWidth="1"/>
    <col min="10759" max="10759" width="14.42578125" customWidth="1"/>
    <col min="10760" max="10760" width="14.7109375" customWidth="1"/>
    <col min="10761" max="10761" width="10.5703125" customWidth="1"/>
    <col min="10762" max="10762" width="11.42578125" customWidth="1"/>
    <col min="10763" max="10763" width="9.42578125" customWidth="1"/>
    <col min="11008" max="11008" width="30" customWidth="1"/>
    <col min="11009" max="11009" width="16.42578125" customWidth="1"/>
    <col min="11010" max="11010" width="17.28515625" customWidth="1"/>
    <col min="11011" max="11012" width="18" customWidth="1"/>
    <col min="11013" max="11013" width="13.140625" customWidth="1"/>
    <col min="11014" max="11014" width="13.7109375" customWidth="1"/>
    <col min="11015" max="11015" width="14.42578125" customWidth="1"/>
    <col min="11016" max="11016" width="14.7109375" customWidth="1"/>
    <col min="11017" max="11017" width="10.5703125" customWidth="1"/>
    <col min="11018" max="11018" width="11.42578125" customWidth="1"/>
    <col min="11019" max="11019" width="9.42578125" customWidth="1"/>
    <col min="11264" max="11264" width="30" customWidth="1"/>
    <col min="11265" max="11265" width="16.42578125" customWidth="1"/>
    <col min="11266" max="11266" width="17.28515625" customWidth="1"/>
    <col min="11267" max="11268" width="18" customWidth="1"/>
    <col min="11269" max="11269" width="13.140625" customWidth="1"/>
    <col min="11270" max="11270" width="13.7109375" customWidth="1"/>
    <col min="11271" max="11271" width="14.42578125" customWidth="1"/>
    <col min="11272" max="11272" width="14.7109375" customWidth="1"/>
    <col min="11273" max="11273" width="10.5703125" customWidth="1"/>
    <col min="11274" max="11274" width="11.42578125" customWidth="1"/>
    <col min="11275" max="11275" width="9.42578125" customWidth="1"/>
    <col min="11520" max="11520" width="30" customWidth="1"/>
    <col min="11521" max="11521" width="16.42578125" customWidth="1"/>
    <col min="11522" max="11522" width="17.28515625" customWidth="1"/>
    <col min="11523" max="11524" width="18" customWidth="1"/>
    <col min="11525" max="11525" width="13.140625" customWidth="1"/>
    <col min="11526" max="11526" width="13.7109375" customWidth="1"/>
    <col min="11527" max="11527" width="14.42578125" customWidth="1"/>
    <col min="11528" max="11528" width="14.7109375" customWidth="1"/>
    <col min="11529" max="11529" width="10.5703125" customWidth="1"/>
    <col min="11530" max="11530" width="11.42578125" customWidth="1"/>
    <col min="11531" max="11531" width="9.42578125" customWidth="1"/>
    <col min="11776" max="11776" width="30" customWidth="1"/>
    <col min="11777" max="11777" width="16.42578125" customWidth="1"/>
    <col min="11778" max="11778" width="17.28515625" customWidth="1"/>
    <col min="11779" max="11780" width="18" customWidth="1"/>
    <col min="11781" max="11781" width="13.140625" customWidth="1"/>
    <col min="11782" max="11782" width="13.7109375" customWidth="1"/>
    <col min="11783" max="11783" width="14.42578125" customWidth="1"/>
    <col min="11784" max="11784" width="14.7109375" customWidth="1"/>
    <col min="11785" max="11785" width="10.5703125" customWidth="1"/>
    <col min="11786" max="11786" width="11.42578125" customWidth="1"/>
    <col min="11787" max="11787" width="9.42578125" customWidth="1"/>
    <col min="12032" max="12032" width="30" customWidth="1"/>
    <col min="12033" max="12033" width="16.42578125" customWidth="1"/>
    <col min="12034" max="12034" width="17.28515625" customWidth="1"/>
    <col min="12035" max="12036" width="18" customWidth="1"/>
    <col min="12037" max="12037" width="13.140625" customWidth="1"/>
    <col min="12038" max="12038" width="13.7109375" customWidth="1"/>
    <col min="12039" max="12039" width="14.42578125" customWidth="1"/>
    <col min="12040" max="12040" width="14.7109375" customWidth="1"/>
    <col min="12041" max="12041" width="10.5703125" customWidth="1"/>
    <col min="12042" max="12042" width="11.42578125" customWidth="1"/>
    <col min="12043" max="12043" width="9.42578125" customWidth="1"/>
    <col min="12288" max="12288" width="30" customWidth="1"/>
    <col min="12289" max="12289" width="16.42578125" customWidth="1"/>
    <col min="12290" max="12290" width="17.28515625" customWidth="1"/>
    <col min="12291" max="12292" width="18" customWidth="1"/>
    <col min="12293" max="12293" width="13.140625" customWidth="1"/>
    <col min="12294" max="12294" width="13.7109375" customWidth="1"/>
    <col min="12295" max="12295" width="14.42578125" customWidth="1"/>
    <col min="12296" max="12296" width="14.7109375" customWidth="1"/>
    <col min="12297" max="12297" width="10.5703125" customWidth="1"/>
    <col min="12298" max="12298" width="11.42578125" customWidth="1"/>
    <col min="12299" max="12299" width="9.42578125" customWidth="1"/>
    <col min="12544" max="12544" width="30" customWidth="1"/>
    <col min="12545" max="12545" width="16.42578125" customWidth="1"/>
    <col min="12546" max="12546" width="17.28515625" customWidth="1"/>
    <col min="12547" max="12548" width="18" customWidth="1"/>
    <col min="12549" max="12549" width="13.140625" customWidth="1"/>
    <col min="12550" max="12550" width="13.7109375" customWidth="1"/>
    <col min="12551" max="12551" width="14.42578125" customWidth="1"/>
    <col min="12552" max="12552" width="14.7109375" customWidth="1"/>
    <col min="12553" max="12553" width="10.5703125" customWidth="1"/>
    <col min="12554" max="12554" width="11.42578125" customWidth="1"/>
    <col min="12555" max="12555" width="9.42578125" customWidth="1"/>
    <col min="12800" max="12800" width="30" customWidth="1"/>
    <col min="12801" max="12801" width="16.42578125" customWidth="1"/>
    <col min="12802" max="12802" width="17.28515625" customWidth="1"/>
    <col min="12803" max="12804" width="18" customWidth="1"/>
    <col min="12805" max="12805" width="13.140625" customWidth="1"/>
    <col min="12806" max="12806" width="13.7109375" customWidth="1"/>
    <col min="12807" max="12807" width="14.42578125" customWidth="1"/>
    <col min="12808" max="12808" width="14.7109375" customWidth="1"/>
    <col min="12809" max="12809" width="10.5703125" customWidth="1"/>
    <col min="12810" max="12810" width="11.42578125" customWidth="1"/>
    <col min="12811" max="12811" width="9.42578125" customWidth="1"/>
    <col min="13056" max="13056" width="30" customWidth="1"/>
    <col min="13057" max="13057" width="16.42578125" customWidth="1"/>
    <col min="13058" max="13058" width="17.28515625" customWidth="1"/>
    <col min="13059" max="13060" width="18" customWidth="1"/>
    <col min="13061" max="13061" width="13.140625" customWidth="1"/>
    <col min="13062" max="13062" width="13.7109375" customWidth="1"/>
    <col min="13063" max="13063" width="14.42578125" customWidth="1"/>
    <col min="13064" max="13064" width="14.7109375" customWidth="1"/>
    <col min="13065" max="13065" width="10.5703125" customWidth="1"/>
    <col min="13066" max="13066" width="11.42578125" customWidth="1"/>
    <col min="13067" max="13067" width="9.42578125" customWidth="1"/>
    <col min="13312" max="13312" width="30" customWidth="1"/>
    <col min="13313" max="13313" width="16.42578125" customWidth="1"/>
    <col min="13314" max="13314" width="17.28515625" customWidth="1"/>
    <col min="13315" max="13316" width="18" customWidth="1"/>
    <col min="13317" max="13317" width="13.140625" customWidth="1"/>
    <col min="13318" max="13318" width="13.7109375" customWidth="1"/>
    <col min="13319" max="13319" width="14.42578125" customWidth="1"/>
    <col min="13320" max="13320" width="14.7109375" customWidth="1"/>
    <col min="13321" max="13321" width="10.5703125" customWidth="1"/>
    <col min="13322" max="13322" width="11.42578125" customWidth="1"/>
    <col min="13323" max="13323" width="9.42578125" customWidth="1"/>
    <col min="13568" max="13568" width="30" customWidth="1"/>
    <col min="13569" max="13569" width="16.42578125" customWidth="1"/>
    <col min="13570" max="13570" width="17.28515625" customWidth="1"/>
    <col min="13571" max="13572" width="18" customWidth="1"/>
    <col min="13573" max="13573" width="13.140625" customWidth="1"/>
    <col min="13574" max="13574" width="13.7109375" customWidth="1"/>
    <col min="13575" max="13575" width="14.42578125" customWidth="1"/>
    <col min="13576" max="13576" width="14.7109375" customWidth="1"/>
    <col min="13577" max="13577" width="10.5703125" customWidth="1"/>
    <col min="13578" max="13578" width="11.42578125" customWidth="1"/>
    <col min="13579" max="13579" width="9.42578125" customWidth="1"/>
    <col min="13824" max="13824" width="30" customWidth="1"/>
    <col min="13825" max="13825" width="16.42578125" customWidth="1"/>
    <col min="13826" max="13826" width="17.28515625" customWidth="1"/>
    <col min="13827" max="13828" width="18" customWidth="1"/>
    <col min="13829" max="13829" width="13.140625" customWidth="1"/>
    <col min="13830" max="13830" width="13.7109375" customWidth="1"/>
    <col min="13831" max="13831" width="14.42578125" customWidth="1"/>
    <col min="13832" max="13832" width="14.7109375" customWidth="1"/>
    <col min="13833" max="13833" width="10.5703125" customWidth="1"/>
    <col min="13834" max="13834" width="11.42578125" customWidth="1"/>
    <col min="13835" max="13835" width="9.42578125" customWidth="1"/>
    <col min="14080" max="14080" width="30" customWidth="1"/>
    <col min="14081" max="14081" width="16.42578125" customWidth="1"/>
    <col min="14082" max="14082" width="17.28515625" customWidth="1"/>
    <col min="14083" max="14084" width="18" customWidth="1"/>
    <col min="14085" max="14085" width="13.140625" customWidth="1"/>
    <col min="14086" max="14086" width="13.7109375" customWidth="1"/>
    <col min="14087" max="14087" width="14.42578125" customWidth="1"/>
    <col min="14088" max="14088" width="14.7109375" customWidth="1"/>
    <col min="14089" max="14089" width="10.5703125" customWidth="1"/>
    <col min="14090" max="14090" width="11.42578125" customWidth="1"/>
    <col min="14091" max="14091" width="9.42578125" customWidth="1"/>
    <col min="14336" max="14336" width="30" customWidth="1"/>
    <col min="14337" max="14337" width="16.42578125" customWidth="1"/>
    <col min="14338" max="14338" width="17.28515625" customWidth="1"/>
    <col min="14339" max="14340" width="18" customWidth="1"/>
    <col min="14341" max="14341" width="13.140625" customWidth="1"/>
    <col min="14342" max="14342" width="13.7109375" customWidth="1"/>
    <col min="14343" max="14343" width="14.42578125" customWidth="1"/>
    <col min="14344" max="14344" width="14.7109375" customWidth="1"/>
    <col min="14345" max="14345" width="10.5703125" customWidth="1"/>
    <col min="14346" max="14346" width="11.42578125" customWidth="1"/>
    <col min="14347" max="14347" width="9.42578125" customWidth="1"/>
    <col min="14592" max="14592" width="30" customWidth="1"/>
    <col min="14593" max="14593" width="16.42578125" customWidth="1"/>
    <col min="14594" max="14594" width="17.28515625" customWidth="1"/>
    <col min="14595" max="14596" width="18" customWidth="1"/>
    <col min="14597" max="14597" width="13.140625" customWidth="1"/>
    <col min="14598" max="14598" width="13.7109375" customWidth="1"/>
    <col min="14599" max="14599" width="14.42578125" customWidth="1"/>
    <col min="14600" max="14600" width="14.7109375" customWidth="1"/>
    <col min="14601" max="14601" width="10.5703125" customWidth="1"/>
    <col min="14602" max="14602" width="11.42578125" customWidth="1"/>
    <col min="14603" max="14603" width="9.42578125" customWidth="1"/>
    <col min="14848" max="14848" width="30" customWidth="1"/>
    <col min="14849" max="14849" width="16.42578125" customWidth="1"/>
    <col min="14850" max="14850" width="17.28515625" customWidth="1"/>
    <col min="14851" max="14852" width="18" customWidth="1"/>
    <col min="14853" max="14853" width="13.140625" customWidth="1"/>
    <col min="14854" max="14854" width="13.7109375" customWidth="1"/>
    <col min="14855" max="14855" width="14.42578125" customWidth="1"/>
    <col min="14856" max="14856" width="14.7109375" customWidth="1"/>
    <col min="14857" max="14857" width="10.5703125" customWidth="1"/>
    <col min="14858" max="14858" width="11.42578125" customWidth="1"/>
    <col min="14859" max="14859" width="9.42578125" customWidth="1"/>
    <col min="15104" max="15104" width="30" customWidth="1"/>
    <col min="15105" max="15105" width="16.42578125" customWidth="1"/>
    <col min="15106" max="15106" width="17.28515625" customWidth="1"/>
    <col min="15107" max="15108" width="18" customWidth="1"/>
    <col min="15109" max="15109" width="13.140625" customWidth="1"/>
    <col min="15110" max="15110" width="13.7109375" customWidth="1"/>
    <col min="15111" max="15111" width="14.42578125" customWidth="1"/>
    <col min="15112" max="15112" width="14.7109375" customWidth="1"/>
    <col min="15113" max="15113" width="10.5703125" customWidth="1"/>
    <col min="15114" max="15114" width="11.42578125" customWidth="1"/>
    <col min="15115" max="15115" width="9.42578125" customWidth="1"/>
    <col min="15360" max="15360" width="30" customWidth="1"/>
    <col min="15361" max="15361" width="16.42578125" customWidth="1"/>
    <col min="15362" max="15362" width="17.28515625" customWidth="1"/>
    <col min="15363" max="15364" width="18" customWidth="1"/>
    <col min="15365" max="15365" width="13.140625" customWidth="1"/>
    <col min="15366" max="15366" width="13.7109375" customWidth="1"/>
    <col min="15367" max="15367" width="14.42578125" customWidth="1"/>
    <col min="15368" max="15368" width="14.7109375" customWidth="1"/>
    <col min="15369" max="15369" width="10.5703125" customWidth="1"/>
    <col min="15370" max="15370" width="11.42578125" customWidth="1"/>
    <col min="15371" max="15371" width="9.42578125" customWidth="1"/>
    <col min="15616" max="15616" width="30" customWidth="1"/>
    <col min="15617" max="15617" width="16.42578125" customWidth="1"/>
    <col min="15618" max="15618" width="17.28515625" customWidth="1"/>
    <col min="15619" max="15620" width="18" customWidth="1"/>
    <col min="15621" max="15621" width="13.140625" customWidth="1"/>
    <col min="15622" max="15622" width="13.7109375" customWidth="1"/>
    <col min="15623" max="15623" width="14.42578125" customWidth="1"/>
    <col min="15624" max="15624" width="14.7109375" customWidth="1"/>
    <col min="15625" max="15625" width="10.5703125" customWidth="1"/>
    <col min="15626" max="15626" width="11.42578125" customWidth="1"/>
    <col min="15627" max="15627" width="9.42578125" customWidth="1"/>
    <col min="15872" max="15872" width="30" customWidth="1"/>
    <col min="15873" max="15873" width="16.42578125" customWidth="1"/>
    <col min="15874" max="15874" width="17.28515625" customWidth="1"/>
    <col min="15875" max="15876" width="18" customWidth="1"/>
    <col min="15877" max="15877" width="13.140625" customWidth="1"/>
    <col min="15878" max="15878" width="13.7109375" customWidth="1"/>
    <col min="15879" max="15879" width="14.42578125" customWidth="1"/>
    <col min="15880" max="15880" width="14.7109375" customWidth="1"/>
    <col min="15881" max="15881" width="10.5703125" customWidth="1"/>
    <col min="15882" max="15882" width="11.42578125" customWidth="1"/>
    <col min="15883" max="15883" width="9.42578125" customWidth="1"/>
    <col min="16128" max="16128" width="30" customWidth="1"/>
    <col min="16129" max="16129" width="16.42578125" customWidth="1"/>
    <col min="16130" max="16130" width="17.28515625" customWidth="1"/>
    <col min="16131" max="16132" width="18" customWidth="1"/>
    <col min="16133" max="16133" width="13.140625" customWidth="1"/>
    <col min="16134" max="16134" width="13.7109375" customWidth="1"/>
    <col min="16135" max="16135" width="14.42578125" customWidth="1"/>
    <col min="16136" max="16136" width="14.7109375" customWidth="1"/>
    <col min="16137" max="16137" width="10.5703125" customWidth="1"/>
    <col min="16138" max="16138" width="11.42578125" customWidth="1"/>
    <col min="16139" max="16139" width="9.42578125" customWidth="1"/>
  </cols>
  <sheetData>
    <row r="1" spans="1:13" ht="39.75" customHeight="1" x14ac:dyDescent="0.25">
      <c r="J1" s="187" t="s">
        <v>195</v>
      </c>
      <c r="K1" s="187"/>
      <c r="L1" s="187"/>
      <c r="M1" s="187"/>
    </row>
    <row r="2" spans="1:13" ht="22.5" customHeight="1" x14ac:dyDescent="0.25">
      <c r="A2" s="228" t="s">
        <v>109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1:13" s="60" customFormat="1" ht="36" customHeight="1" x14ac:dyDescent="0.25">
      <c r="A3" s="229" t="s">
        <v>110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1:13" s="119" customFormat="1" ht="102" customHeight="1" x14ac:dyDescent="0.2">
      <c r="A4" s="131" t="s">
        <v>84</v>
      </c>
      <c r="B4" s="121" t="s">
        <v>85</v>
      </c>
      <c r="C4" s="132" t="s">
        <v>111</v>
      </c>
      <c r="D4" s="132" t="s">
        <v>112</v>
      </c>
      <c r="E4" s="132" t="s">
        <v>113</v>
      </c>
      <c r="F4" s="132" t="s">
        <v>114</v>
      </c>
      <c r="G4" s="132" t="s">
        <v>115</v>
      </c>
      <c r="H4" s="132" t="s">
        <v>116</v>
      </c>
      <c r="I4" s="133" t="s">
        <v>117</v>
      </c>
      <c r="J4" s="134" t="s">
        <v>118</v>
      </c>
      <c r="K4" s="135" t="s">
        <v>119</v>
      </c>
      <c r="L4" s="136" t="s">
        <v>91</v>
      </c>
      <c r="M4" s="121" t="s">
        <v>90</v>
      </c>
    </row>
    <row r="5" spans="1:13" ht="26.25" x14ac:dyDescent="0.25">
      <c r="A5" s="19">
        <v>560002</v>
      </c>
      <c r="B5" s="20" t="s">
        <v>9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71">
        <v>0</v>
      </c>
      <c r="J5" s="72">
        <v>0</v>
      </c>
      <c r="K5" s="25">
        <v>0</v>
      </c>
      <c r="L5" s="25"/>
      <c r="M5" s="25">
        <v>0</v>
      </c>
    </row>
    <row r="6" spans="1:13" ht="26.25" x14ac:dyDescent="0.25">
      <c r="A6" s="19">
        <v>560014</v>
      </c>
      <c r="B6" s="20" t="s">
        <v>20</v>
      </c>
      <c r="C6" s="21">
        <v>0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71">
        <v>0</v>
      </c>
      <c r="J6" s="72">
        <v>0</v>
      </c>
      <c r="K6" s="25">
        <v>0</v>
      </c>
      <c r="L6" s="25"/>
      <c r="M6" s="25">
        <v>0</v>
      </c>
    </row>
    <row r="7" spans="1:13" x14ac:dyDescent="0.25">
      <c r="A7" s="19">
        <v>560017</v>
      </c>
      <c r="B7" s="20" t="s">
        <v>21</v>
      </c>
      <c r="C7" s="21">
        <v>5</v>
      </c>
      <c r="D7" s="21">
        <v>0</v>
      </c>
      <c r="E7" s="21">
        <v>0</v>
      </c>
      <c r="F7" s="21">
        <v>0</v>
      </c>
      <c r="G7" s="21">
        <v>0</v>
      </c>
      <c r="H7" s="21">
        <v>5</v>
      </c>
      <c r="I7" s="71">
        <v>0</v>
      </c>
      <c r="J7" s="72">
        <v>0</v>
      </c>
      <c r="K7" s="25">
        <v>0</v>
      </c>
      <c r="L7" s="25"/>
      <c r="M7" s="25">
        <v>0</v>
      </c>
    </row>
    <row r="8" spans="1:13" ht="13.5" customHeight="1" x14ac:dyDescent="0.25">
      <c r="A8" s="19">
        <v>560019</v>
      </c>
      <c r="B8" s="20" t="s">
        <v>22</v>
      </c>
      <c r="C8" s="21">
        <v>105</v>
      </c>
      <c r="D8" s="21">
        <v>39</v>
      </c>
      <c r="E8" s="21">
        <v>22</v>
      </c>
      <c r="F8" s="21">
        <v>0</v>
      </c>
      <c r="G8" s="21">
        <v>236</v>
      </c>
      <c r="H8" s="21">
        <v>402</v>
      </c>
      <c r="I8" s="71">
        <v>2308</v>
      </c>
      <c r="J8" s="72">
        <v>0.17419999999999999</v>
      </c>
      <c r="K8" s="25">
        <v>5</v>
      </c>
      <c r="L8" s="25"/>
      <c r="M8" s="25">
        <v>0.25</v>
      </c>
    </row>
    <row r="9" spans="1:13" x14ac:dyDescent="0.25">
      <c r="A9" s="19">
        <v>560021</v>
      </c>
      <c r="B9" s="20" t="s">
        <v>23</v>
      </c>
      <c r="C9" s="21">
        <v>2579</v>
      </c>
      <c r="D9" s="21">
        <v>1233</v>
      </c>
      <c r="E9" s="21">
        <v>583</v>
      </c>
      <c r="F9" s="21">
        <v>6</v>
      </c>
      <c r="G9" s="21">
        <v>2955</v>
      </c>
      <c r="H9" s="21">
        <v>7356</v>
      </c>
      <c r="I9" s="71">
        <v>64671</v>
      </c>
      <c r="J9" s="72">
        <v>0.1137</v>
      </c>
      <c r="K9" s="25">
        <v>4.8099999999999996</v>
      </c>
      <c r="L9" s="25"/>
      <c r="M9" s="25">
        <v>1.92</v>
      </c>
    </row>
    <row r="10" spans="1:13" x14ac:dyDescent="0.25">
      <c r="A10" s="19">
        <v>560022</v>
      </c>
      <c r="B10" s="20" t="s">
        <v>24</v>
      </c>
      <c r="C10" s="21">
        <v>2659</v>
      </c>
      <c r="D10" s="21">
        <v>1170</v>
      </c>
      <c r="E10" s="21">
        <v>535</v>
      </c>
      <c r="F10" s="21">
        <v>12</v>
      </c>
      <c r="G10" s="21">
        <v>1960</v>
      </c>
      <c r="H10" s="21">
        <v>6336</v>
      </c>
      <c r="I10" s="71">
        <v>40766</v>
      </c>
      <c r="J10" s="72">
        <v>0.15540000000000001</v>
      </c>
      <c r="K10" s="25">
        <v>5</v>
      </c>
      <c r="L10" s="25"/>
      <c r="M10" s="25">
        <v>1.3</v>
      </c>
    </row>
    <row r="11" spans="1:13" x14ac:dyDescent="0.25">
      <c r="A11" s="19">
        <v>560024</v>
      </c>
      <c r="B11" s="20" t="s">
        <v>25</v>
      </c>
      <c r="C11" s="21">
        <v>4126</v>
      </c>
      <c r="D11" s="21">
        <v>1642</v>
      </c>
      <c r="E11" s="21">
        <v>762</v>
      </c>
      <c r="F11" s="21">
        <v>25</v>
      </c>
      <c r="G11" s="21">
        <v>4614</v>
      </c>
      <c r="H11" s="21">
        <v>11169</v>
      </c>
      <c r="I11" s="71">
        <v>88995</v>
      </c>
      <c r="J11" s="72">
        <v>0.1255</v>
      </c>
      <c r="K11" s="25">
        <v>5</v>
      </c>
      <c r="L11" s="25"/>
      <c r="M11" s="25">
        <v>4.75</v>
      </c>
    </row>
    <row r="12" spans="1:13" ht="26.25" x14ac:dyDescent="0.25">
      <c r="A12" s="19">
        <v>560026</v>
      </c>
      <c r="B12" s="20" t="s">
        <v>26</v>
      </c>
      <c r="C12" s="21">
        <v>1388</v>
      </c>
      <c r="D12" s="21">
        <v>473</v>
      </c>
      <c r="E12" s="21">
        <v>245</v>
      </c>
      <c r="F12" s="21">
        <v>4</v>
      </c>
      <c r="G12" s="21">
        <v>1531</v>
      </c>
      <c r="H12" s="21">
        <v>3641</v>
      </c>
      <c r="I12" s="71">
        <v>36671</v>
      </c>
      <c r="J12" s="72">
        <v>9.9299999999999999E-2</v>
      </c>
      <c r="K12" s="25">
        <v>4.17</v>
      </c>
      <c r="L12" s="25"/>
      <c r="M12" s="25">
        <v>0.71</v>
      </c>
    </row>
    <row r="13" spans="1:13" x14ac:dyDescent="0.25">
      <c r="A13" s="19">
        <v>560032</v>
      </c>
      <c r="B13" s="20" t="s">
        <v>28</v>
      </c>
      <c r="C13" s="21">
        <v>2</v>
      </c>
      <c r="D13" s="21">
        <v>0</v>
      </c>
      <c r="E13" s="21">
        <v>0</v>
      </c>
      <c r="F13" s="21">
        <v>0</v>
      </c>
      <c r="G13" s="21">
        <v>0</v>
      </c>
      <c r="H13" s="21">
        <v>2</v>
      </c>
      <c r="I13" s="71">
        <v>0</v>
      </c>
      <c r="J13" s="72">
        <v>0</v>
      </c>
      <c r="K13" s="25">
        <v>0</v>
      </c>
      <c r="L13" s="25"/>
      <c r="M13" s="25">
        <v>0</v>
      </c>
    </row>
    <row r="14" spans="1:13" x14ac:dyDescent="0.25">
      <c r="A14" s="19">
        <v>560033</v>
      </c>
      <c r="B14" s="20" t="s">
        <v>29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71">
        <v>0</v>
      </c>
      <c r="J14" s="72">
        <v>0</v>
      </c>
      <c r="K14" s="25">
        <v>0</v>
      </c>
      <c r="L14" s="25"/>
      <c r="M14" s="25">
        <v>0</v>
      </c>
    </row>
    <row r="15" spans="1:13" x14ac:dyDescent="0.25">
      <c r="A15" s="19">
        <v>560034</v>
      </c>
      <c r="B15" s="20" t="s">
        <v>30</v>
      </c>
      <c r="C15" s="21">
        <v>2</v>
      </c>
      <c r="D15" s="21">
        <v>0</v>
      </c>
      <c r="E15" s="21">
        <v>0</v>
      </c>
      <c r="F15" s="21">
        <v>0</v>
      </c>
      <c r="G15" s="21">
        <v>0</v>
      </c>
      <c r="H15" s="21">
        <v>2</v>
      </c>
      <c r="I15" s="71">
        <v>0</v>
      </c>
      <c r="J15" s="72">
        <v>0</v>
      </c>
      <c r="K15" s="25">
        <v>0</v>
      </c>
      <c r="L15" s="25"/>
      <c r="M15" s="25">
        <v>0</v>
      </c>
    </row>
    <row r="16" spans="1:13" x14ac:dyDescent="0.25">
      <c r="A16" s="19">
        <v>560035</v>
      </c>
      <c r="B16" s="20" t="s">
        <v>31</v>
      </c>
      <c r="C16" s="21">
        <v>977</v>
      </c>
      <c r="D16" s="21">
        <v>745</v>
      </c>
      <c r="E16" s="21">
        <v>430</v>
      </c>
      <c r="F16" s="21">
        <v>10</v>
      </c>
      <c r="G16" s="21">
        <v>3009</v>
      </c>
      <c r="H16" s="21">
        <v>5171</v>
      </c>
      <c r="I16" s="71">
        <v>41390</v>
      </c>
      <c r="J16" s="72">
        <v>0.1249</v>
      </c>
      <c r="K16" s="25">
        <v>5</v>
      </c>
      <c r="L16" s="25"/>
      <c r="M16" s="25">
        <v>4.7</v>
      </c>
    </row>
    <row r="17" spans="1:13" x14ac:dyDescent="0.25">
      <c r="A17" s="19">
        <v>560036</v>
      </c>
      <c r="B17" s="20" t="s">
        <v>27</v>
      </c>
      <c r="C17" s="21">
        <v>646</v>
      </c>
      <c r="D17" s="21">
        <v>199</v>
      </c>
      <c r="E17" s="21">
        <v>71</v>
      </c>
      <c r="F17" s="21">
        <v>26</v>
      </c>
      <c r="G17" s="21">
        <v>871</v>
      </c>
      <c r="H17" s="21">
        <v>1813</v>
      </c>
      <c r="I17" s="71">
        <v>17705</v>
      </c>
      <c r="J17" s="72">
        <v>0.1024</v>
      </c>
      <c r="K17" s="25">
        <v>4.3099999999999996</v>
      </c>
      <c r="L17" s="25"/>
      <c r="M17" s="25">
        <v>0.78</v>
      </c>
    </row>
    <row r="18" spans="1:13" x14ac:dyDescent="0.25">
      <c r="A18" s="19">
        <v>560041</v>
      </c>
      <c r="B18" s="20" t="s">
        <v>33</v>
      </c>
      <c r="C18" s="21">
        <v>1260</v>
      </c>
      <c r="D18" s="21">
        <v>433</v>
      </c>
      <c r="E18" s="21">
        <v>166</v>
      </c>
      <c r="F18" s="21">
        <v>2</v>
      </c>
      <c r="G18" s="21">
        <v>1632</v>
      </c>
      <c r="H18" s="21">
        <v>3493</v>
      </c>
      <c r="I18" s="71">
        <v>29209</v>
      </c>
      <c r="J18" s="72">
        <v>0.1196</v>
      </c>
      <c r="K18" s="25">
        <v>5</v>
      </c>
      <c r="L18" s="25"/>
      <c r="M18" s="25">
        <v>4.5999999999999996</v>
      </c>
    </row>
    <row r="19" spans="1:13" x14ac:dyDescent="0.25">
      <c r="A19" s="19">
        <v>560043</v>
      </c>
      <c r="B19" s="20" t="s">
        <v>34</v>
      </c>
      <c r="C19" s="21">
        <v>33</v>
      </c>
      <c r="D19" s="21">
        <v>14</v>
      </c>
      <c r="E19" s="21">
        <v>0</v>
      </c>
      <c r="F19" s="21">
        <v>0</v>
      </c>
      <c r="G19" s="21">
        <v>16</v>
      </c>
      <c r="H19" s="21">
        <v>63</v>
      </c>
      <c r="I19" s="71">
        <v>7620</v>
      </c>
      <c r="J19" s="72">
        <v>8.3000000000000001E-3</v>
      </c>
      <c r="K19" s="25">
        <v>0.16</v>
      </c>
      <c r="L19" s="25"/>
      <c r="M19" s="25">
        <v>0.03</v>
      </c>
    </row>
    <row r="20" spans="1:13" x14ac:dyDescent="0.25">
      <c r="A20" s="19">
        <v>560045</v>
      </c>
      <c r="B20" s="20" t="s">
        <v>35</v>
      </c>
      <c r="C20" s="21">
        <v>386</v>
      </c>
      <c r="D20" s="21">
        <v>136</v>
      </c>
      <c r="E20" s="21">
        <v>112</v>
      </c>
      <c r="F20" s="21">
        <v>6</v>
      </c>
      <c r="G20" s="21">
        <v>533</v>
      </c>
      <c r="H20" s="21">
        <v>1173</v>
      </c>
      <c r="I20" s="71">
        <v>9241</v>
      </c>
      <c r="J20" s="72">
        <v>0.12690000000000001</v>
      </c>
      <c r="K20" s="25">
        <v>5</v>
      </c>
      <c r="L20" s="25"/>
      <c r="M20" s="25">
        <v>1.1499999999999999</v>
      </c>
    </row>
    <row r="21" spans="1:13" x14ac:dyDescent="0.25">
      <c r="A21" s="19">
        <v>560047</v>
      </c>
      <c r="B21" s="20" t="s">
        <v>36</v>
      </c>
      <c r="C21" s="21">
        <v>317</v>
      </c>
      <c r="D21" s="21">
        <v>172</v>
      </c>
      <c r="E21" s="21">
        <v>93</v>
      </c>
      <c r="F21" s="21">
        <v>1</v>
      </c>
      <c r="G21" s="21">
        <v>667</v>
      </c>
      <c r="H21" s="21">
        <v>1250</v>
      </c>
      <c r="I21" s="71">
        <v>12479</v>
      </c>
      <c r="J21" s="72">
        <v>0.1002</v>
      </c>
      <c r="K21" s="25">
        <v>4.21</v>
      </c>
      <c r="L21" s="25"/>
      <c r="M21" s="25">
        <v>0.93</v>
      </c>
    </row>
    <row r="22" spans="1:13" x14ac:dyDescent="0.25">
      <c r="A22" s="19">
        <v>560052</v>
      </c>
      <c r="B22" s="20" t="s">
        <v>38</v>
      </c>
      <c r="C22" s="21">
        <v>70</v>
      </c>
      <c r="D22" s="21">
        <v>21</v>
      </c>
      <c r="E22" s="21">
        <v>11</v>
      </c>
      <c r="F22" s="21">
        <v>3</v>
      </c>
      <c r="G22" s="21">
        <v>301</v>
      </c>
      <c r="H22" s="21">
        <v>406</v>
      </c>
      <c r="I22" s="71">
        <v>7266</v>
      </c>
      <c r="J22" s="72">
        <v>5.5899999999999998E-2</v>
      </c>
      <c r="K22" s="25">
        <v>2.2599999999999998</v>
      </c>
      <c r="L22" s="25"/>
      <c r="M22" s="25">
        <v>0.54</v>
      </c>
    </row>
    <row r="23" spans="1:13" x14ac:dyDescent="0.25">
      <c r="A23" s="19">
        <v>560053</v>
      </c>
      <c r="B23" s="20" t="s">
        <v>39</v>
      </c>
      <c r="C23" s="21">
        <v>20</v>
      </c>
      <c r="D23" s="21">
        <v>34</v>
      </c>
      <c r="E23" s="21">
        <v>18</v>
      </c>
      <c r="F23" s="21">
        <v>0</v>
      </c>
      <c r="G23" s="21">
        <v>358</v>
      </c>
      <c r="H23" s="21">
        <v>430</v>
      </c>
      <c r="I23" s="71">
        <v>5552</v>
      </c>
      <c r="J23" s="72">
        <v>7.7399999999999997E-2</v>
      </c>
      <c r="K23" s="25">
        <v>3.21</v>
      </c>
      <c r="L23" s="25"/>
      <c r="M23" s="25">
        <v>0.71</v>
      </c>
    </row>
    <row r="24" spans="1:13" x14ac:dyDescent="0.25">
      <c r="A24" s="19">
        <v>560054</v>
      </c>
      <c r="B24" s="20" t="s">
        <v>40</v>
      </c>
      <c r="C24" s="21">
        <v>22</v>
      </c>
      <c r="D24" s="21">
        <v>19</v>
      </c>
      <c r="E24" s="21">
        <v>15</v>
      </c>
      <c r="F24" s="21">
        <v>2</v>
      </c>
      <c r="G24" s="21">
        <v>320</v>
      </c>
      <c r="H24" s="21">
        <v>378</v>
      </c>
      <c r="I24" s="71">
        <v>6484</v>
      </c>
      <c r="J24" s="72">
        <v>5.8299999999999998E-2</v>
      </c>
      <c r="K24" s="25">
        <v>2.37</v>
      </c>
      <c r="L24" s="25"/>
      <c r="M24" s="25">
        <v>0.59</v>
      </c>
    </row>
    <row r="25" spans="1:13" x14ac:dyDescent="0.25">
      <c r="A25" s="19">
        <v>560055</v>
      </c>
      <c r="B25" s="20" t="s">
        <v>41</v>
      </c>
      <c r="C25" s="21">
        <v>59</v>
      </c>
      <c r="D25" s="21">
        <v>35</v>
      </c>
      <c r="E25" s="21">
        <v>11</v>
      </c>
      <c r="F25" s="21">
        <v>4</v>
      </c>
      <c r="G25" s="21">
        <v>84</v>
      </c>
      <c r="H25" s="21">
        <v>193</v>
      </c>
      <c r="I25" s="71">
        <v>4247</v>
      </c>
      <c r="J25" s="72">
        <v>4.5400000000000003E-2</v>
      </c>
      <c r="K25" s="25">
        <v>1.8</v>
      </c>
      <c r="L25" s="25"/>
      <c r="M25" s="25">
        <v>0.36</v>
      </c>
    </row>
    <row r="26" spans="1:13" x14ac:dyDescent="0.25">
      <c r="A26" s="19">
        <v>560056</v>
      </c>
      <c r="B26" s="20" t="s">
        <v>42</v>
      </c>
      <c r="C26" s="21">
        <v>87</v>
      </c>
      <c r="D26" s="21">
        <v>21</v>
      </c>
      <c r="E26" s="21">
        <v>30</v>
      </c>
      <c r="F26" s="21">
        <v>0</v>
      </c>
      <c r="G26" s="21">
        <v>313</v>
      </c>
      <c r="H26" s="21">
        <v>451</v>
      </c>
      <c r="I26" s="71">
        <v>4349</v>
      </c>
      <c r="J26" s="72">
        <v>0.1037</v>
      </c>
      <c r="K26" s="25">
        <v>4.37</v>
      </c>
      <c r="L26" s="25"/>
      <c r="M26" s="25">
        <v>0.79</v>
      </c>
    </row>
    <row r="27" spans="1:13" x14ac:dyDescent="0.25">
      <c r="A27" s="19">
        <v>560057</v>
      </c>
      <c r="B27" s="20" t="s">
        <v>43</v>
      </c>
      <c r="C27" s="21">
        <v>215</v>
      </c>
      <c r="D27" s="21">
        <v>96</v>
      </c>
      <c r="E27" s="21">
        <v>47</v>
      </c>
      <c r="F27" s="21">
        <v>10</v>
      </c>
      <c r="G27" s="21">
        <v>298</v>
      </c>
      <c r="H27" s="21">
        <v>666</v>
      </c>
      <c r="I27" s="71">
        <v>5028</v>
      </c>
      <c r="J27" s="72">
        <v>0.13250000000000001</v>
      </c>
      <c r="K27" s="25">
        <v>5</v>
      </c>
      <c r="L27" s="25"/>
      <c r="M27" s="25">
        <v>1.05</v>
      </c>
    </row>
    <row r="28" spans="1:13" x14ac:dyDescent="0.25">
      <c r="A28" s="19">
        <v>560058</v>
      </c>
      <c r="B28" s="20" t="s">
        <v>44</v>
      </c>
      <c r="C28" s="21">
        <v>248</v>
      </c>
      <c r="D28" s="21">
        <v>80</v>
      </c>
      <c r="E28" s="21">
        <v>96</v>
      </c>
      <c r="F28" s="21">
        <v>2</v>
      </c>
      <c r="G28" s="21">
        <v>323</v>
      </c>
      <c r="H28" s="21">
        <v>749</v>
      </c>
      <c r="I28" s="71">
        <v>13409</v>
      </c>
      <c r="J28" s="72">
        <v>5.5899999999999998E-2</v>
      </c>
      <c r="K28" s="25">
        <v>2.2599999999999998</v>
      </c>
      <c r="L28" s="25"/>
      <c r="M28" s="25">
        <v>0.5</v>
      </c>
    </row>
    <row r="29" spans="1:13" x14ac:dyDescent="0.25">
      <c r="A29" s="19">
        <v>560059</v>
      </c>
      <c r="B29" s="20" t="s">
        <v>45</v>
      </c>
      <c r="C29" s="21">
        <v>130</v>
      </c>
      <c r="D29" s="21">
        <v>49</v>
      </c>
      <c r="E29" s="21">
        <v>15</v>
      </c>
      <c r="F29" s="21">
        <v>5</v>
      </c>
      <c r="G29" s="21">
        <v>273</v>
      </c>
      <c r="H29" s="21">
        <v>472</v>
      </c>
      <c r="I29" s="71">
        <v>4050</v>
      </c>
      <c r="J29" s="72">
        <v>0.11650000000000001</v>
      </c>
      <c r="K29" s="25">
        <v>4.93</v>
      </c>
      <c r="L29" s="25"/>
      <c r="M29" s="25">
        <v>0.99</v>
      </c>
    </row>
    <row r="30" spans="1:13" x14ac:dyDescent="0.25">
      <c r="A30" s="19">
        <v>560060</v>
      </c>
      <c r="B30" s="20" t="s">
        <v>46</v>
      </c>
      <c r="C30" s="21">
        <v>16</v>
      </c>
      <c r="D30" s="21">
        <v>8</v>
      </c>
      <c r="E30" s="21">
        <v>7</v>
      </c>
      <c r="F30" s="21">
        <v>0</v>
      </c>
      <c r="G30" s="21">
        <v>120</v>
      </c>
      <c r="H30" s="21">
        <v>151</v>
      </c>
      <c r="I30" s="71">
        <v>5384</v>
      </c>
      <c r="J30" s="72">
        <v>2.8000000000000001E-2</v>
      </c>
      <c r="K30" s="25">
        <v>1.03</v>
      </c>
      <c r="L30" s="25"/>
      <c r="M30" s="25">
        <v>0.24</v>
      </c>
    </row>
    <row r="31" spans="1:13" x14ac:dyDescent="0.25">
      <c r="A31" s="19">
        <v>560061</v>
      </c>
      <c r="B31" s="20" t="s">
        <v>47</v>
      </c>
      <c r="C31" s="21">
        <v>157</v>
      </c>
      <c r="D31" s="21">
        <v>85</v>
      </c>
      <c r="E31" s="21">
        <v>26</v>
      </c>
      <c r="F31" s="21">
        <v>3</v>
      </c>
      <c r="G31" s="21">
        <v>180</v>
      </c>
      <c r="H31" s="21">
        <v>451</v>
      </c>
      <c r="I31" s="71">
        <v>6792</v>
      </c>
      <c r="J31" s="72">
        <v>6.6400000000000001E-2</v>
      </c>
      <c r="K31" s="25">
        <v>2.72</v>
      </c>
      <c r="L31" s="25"/>
      <c r="M31" s="25">
        <v>0.63</v>
      </c>
    </row>
    <row r="32" spans="1:13" x14ac:dyDescent="0.25">
      <c r="A32" s="19">
        <v>560062</v>
      </c>
      <c r="B32" s="20" t="s">
        <v>48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71">
        <v>3429</v>
      </c>
      <c r="J32" s="72">
        <v>0</v>
      </c>
      <c r="K32" s="25">
        <v>0</v>
      </c>
      <c r="L32" s="25"/>
      <c r="M32" s="25">
        <v>0</v>
      </c>
    </row>
    <row r="33" spans="1:13" x14ac:dyDescent="0.25">
      <c r="A33" s="19">
        <v>560063</v>
      </c>
      <c r="B33" s="20" t="s">
        <v>49</v>
      </c>
      <c r="C33" s="21">
        <v>18</v>
      </c>
      <c r="D33" s="21">
        <v>9</v>
      </c>
      <c r="E33" s="21">
        <v>2</v>
      </c>
      <c r="F33" s="21">
        <v>0</v>
      </c>
      <c r="G33" s="21">
        <v>61</v>
      </c>
      <c r="H33" s="21">
        <v>90</v>
      </c>
      <c r="I33" s="71">
        <v>5478</v>
      </c>
      <c r="J33" s="72">
        <v>1.6400000000000001E-2</v>
      </c>
      <c r="K33" s="25">
        <v>0.52</v>
      </c>
      <c r="L33" s="25"/>
      <c r="M33" s="25">
        <v>0.12</v>
      </c>
    </row>
    <row r="34" spans="1:13" x14ac:dyDescent="0.25">
      <c r="A34" s="19">
        <v>560064</v>
      </c>
      <c r="B34" s="20" t="s">
        <v>50</v>
      </c>
      <c r="C34" s="21">
        <v>432</v>
      </c>
      <c r="D34" s="21">
        <v>158</v>
      </c>
      <c r="E34" s="21">
        <v>54</v>
      </c>
      <c r="F34" s="21">
        <v>13</v>
      </c>
      <c r="G34" s="21">
        <v>609</v>
      </c>
      <c r="H34" s="21">
        <v>1266</v>
      </c>
      <c r="I34" s="71">
        <v>14288</v>
      </c>
      <c r="J34" s="72">
        <v>8.8599999999999998E-2</v>
      </c>
      <c r="K34" s="25">
        <v>3.7</v>
      </c>
      <c r="L34" s="25"/>
      <c r="M34" s="25">
        <v>0.85</v>
      </c>
    </row>
    <row r="35" spans="1:13" x14ac:dyDescent="0.25">
      <c r="A35" s="19">
        <v>560065</v>
      </c>
      <c r="B35" s="20" t="s">
        <v>51</v>
      </c>
      <c r="C35" s="21">
        <v>51</v>
      </c>
      <c r="D35" s="21">
        <v>15</v>
      </c>
      <c r="E35" s="21">
        <v>11</v>
      </c>
      <c r="F35" s="21">
        <v>2</v>
      </c>
      <c r="G35" s="21">
        <v>127</v>
      </c>
      <c r="H35" s="21">
        <v>206</v>
      </c>
      <c r="I35" s="71">
        <v>4380</v>
      </c>
      <c r="J35" s="72">
        <v>4.7E-2</v>
      </c>
      <c r="K35" s="25">
        <v>1.87</v>
      </c>
      <c r="L35" s="25"/>
      <c r="M35" s="25">
        <v>0.36</v>
      </c>
    </row>
    <row r="36" spans="1:13" x14ac:dyDescent="0.25">
      <c r="A36" s="19">
        <v>560066</v>
      </c>
      <c r="B36" s="20" t="s">
        <v>52</v>
      </c>
      <c r="C36" s="21">
        <v>43</v>
      </c>
      <c r="D36" s="21">
        <v>30</v>
      </c>
      <c r="E36" s="21">
        <v>16</v>
      </c>
      <c r="F36" s="21">
        <v>0</v>
      </c>
      <c r="G36" s="21">
        <v>75</v>
      </c>
      <c r="H36" s="21">
        <v>164</v>
      </c>
      <c r="I36" s="71">
        <v>3168</v>
      </c>
      <c r="J36" s="72">
        <v>5.1799999999999999E-2</v>
      </c>
      <c r="K36" s="25">
        <v>2.08</v>
      </c>
      <c r="L36" s="25"/>
      <c r="M36" s="25">
        <v>0.42</v>
      </c>
    </row>
    <row r="37" spans="1:13" x14ac:dyDescent="0.25">
      <c r="A37" s="19">
        <v>560067</v>
      </c>
      <c r="B37" s="20" t="s">
        <v>53</v>
      </c>
      <c r="C37" s="21">
        <v>237</v>
      </c>
      <c r="D37" s="21">
        <v>42</v>
      </c>
      <c r="E37" s="21">
        <v>10</v>
      </c>
      <c r="F37" s="21">
        <v>11</v>
      </c>
      <c r="G37" s="21">
        <v>386</v>
      </c>
      <c r="H37" s="21">
        <v>686</v>
      </c>
      <c r="I37" s="71">
        <v>10588</v>
      </c>
      <c r="J37" s="72">
        <v>6.4799999999999996E-2</v>
      </c>
      <c r="K37" s="25">
        <v>2.65</v>
      </c>
      <c r="L37" s="25"/>
      <c r="M37" s="25">
        <v>0.64</v>
      </c>
    </row>
    <row r="38" spans="1:13" x14ac:dyDescent="0.25">
      <c r="A38" s="19">
        <v>560068</v>
      </c>
      <c r="B38" s="20" t="s">
        <v>54</v>
      </c>
      <c r="C38" s="21">
        <v>57</v>
      </c>
      <c r="D38" s="21">
        <v>26</v>
      </c>
      <c r="E38" s="21">
        <v>9</v>
      </c>
      <c r="F38" s="21">
        <v>1</v>
      </c>
      <c r="G38" s="21">
        <v>165</v>
      </c>
      <c r="H38" s="21">
        <v>258</v>
      </c>
      <c r="I38" s="71">
        <v>10693</v>
      </c>
      <c r="J38" s="72">
        <v>2.41E-2</v>
      </c>
      <c r="K38" s="25">
        <v>0.86</v>
      </c>
      <c r="L38" s="25"/>
      <c r="M38" s="25">
        <v>0.19</v>
      </c>
    </row>
    <row r="39" spans="1:13" x14ac:dyDescent="0.25">
      <c r="A39" s="19">
        <v>560069</v>
      </c>
      <c r="B39" s="20" t="s">
        <v>55</v>
      </c>
      <c r="C39" s="21">
        <v>310</v>
      </c>
      <c r="D39" s="21">
        <v>132</v>
      </c>
      <c r="E39" s="21">
        <v>69</v>
      </c>
      <c r="F39" s="21">
        <v>7</v>
      </c>
      <c r="G39" s="21">
        <v>277</v>
      </c>
      <c r="H39" s="21">
        <v>795</v>
      </c>
      <c r="I39" s="71">
        <v>6884</v>
      </c>
      <c r="J39" s="72">
        <v>0.11550000000000001</v>
      </c>
      <c r="K39" s="25">
        <v>4.8899999999999997</v>
      </c>
      <c r="L39" s="25"/>
      <c r="M39" s="25">
        <v>1.08</v>
      </c>
    </row>
    <row r="40" spans="1:13" x14ac:dyDescent="0.25">
      <c r="A40" s="19">
        <v>560070</v>
      </c>
      <c r="B40" s="20" t="s">
        <v>56</v>
      </c>
      <c r="C40" s="21">
        <v>885</v>
      </c>
      <c r="D40" s="21">
        <v>285</v>
      </c>
      <c r="E40" s="21">
        <v>95</v>
      </c>
      <c r="F40" s="21">
        <v>15</v>
      </c>
      <c r="G40" s="21">
        <v>935</v>
      </c>
      <c r="H40" s="21">
        <v>2215</v>
      </c>
      <c r="I40" s="71">
        <v>32145</v>
      </c>
      <c r="J40" s="72">
        <v>6.8900000000000003E-2</v>
      </c>
      <c r="K40" s="25">
        <v>2.83</v>
      </c>
      <c r="L40" s="25"/>
      <c r="M40" s="25">
        <v>0.68</v>
      </c>
    </row>
    <row r="41" spans="1:13" x14ac:dyDescent="0.25">
      <c r="A41" s="19">
        <v>560071</v>
      </c>
      <c r="B41" s="20" t="s">
        <v>57</v>
      </c>
      <c r="C41" s="21">
        <v>260</v>
      </c>
      <c r="D41" s="21">
        <v>20</v>
      </c>
      <c r="E41" s="21">
        <v>36</v>
      </c>
      <c r="F41" s="21">
        <v>6</v>
      </c>
      <c r="G41" s="21">
        <v>345</v>
      </c>
      <c r="H41" s="21">
        <v>667</v>
      </c>
      <c r="I41" s="71">
        <v>9312</v>
      </c>
      <c r="J41" s="72">
        <v>7.1599999999999997E-2</v>
      </c>
      <c r="K41" s="25">
        <v>2.95</v>
      </c>
      <c r="L41" s="25"/>
      <c r="M41" s="25">
        <v>0.74</v>
      </c>
    </row>
    <row r="42" spans="1:13" x14ac:dyDescent="0.25">
      <c r="A42" s="19">
        <v>560072</v>
      </c>
      <c r="B42" s="20" t="s">
        <v>58</v>
      </c>
      <c r="C42" s="21">
        <v>248</v>
      </c>
      <c r="D42" s="21">
        <v>87</v>
      </c>
      <c r="E42" s="21">
        <v>42</v>
      </c>
      <c r="F42" s="21">
        <v>1</v>
      </c>
      <c r="G42" s="21">
        <v>250</v>
      </c>
      <c r="H42" s="21">
        <v>628</v>
      </c>
      <c r="I42" s="71">
        <v>7828</v>
      </c>
      <c r="J42" s="72">
        <v>8.0199999999999994E-2</v>
      </c>
      <c r="K42" s="25">
        <v>3.33</v>
      </c>
      <c r="L42" s="25"/>
      <c r="M42" s="25">
        <v>0.7</v>
      </c>
    </row>
    <row r="43" spans="1:13" x14ac:dyDescent="0.25">
      <c r="A43" s="19">
        <v>560073</v>
      </c>
      <c r="B43" s="20" t="s">
        <v>59</v>
      </c>
      <c r="C43" s="21">
        <v>112</v>
      </c>
      <c r="D43" s="21">
        <v>53</v>
      </c>
      <c r="E43" s="21">
        <v>18</v>
      </c>
      <c r="F43" s="21">
        <v>4</v>
      </c>
      <c r="G43" s="21">
        <v>114</v>
      </c>
      <c r="H43" s="21">
        <v>301</v>
      </c>
      <c r="I43" s="71">
        <v>3211</v>
      </c>
      <c r="J43" s="72">
        <v>9.3700000000000006E-2</v>
      </c>
      <c r="K43" s="25">
        <v>3.93</v>
      </c>
      <c r="L43" s="25"/>
      <c r="M43" s="25">
        <v>0.67</v>
      </c>
    </row>
    <row r="44" spans="1:13" x14ac:dyDescent="0.25">
      <c r="A44" s="19">
        <v>560074</v>
      </c>
      <c r="B44" s="20" t="s">
        <v>60</v>
      </c>
      <c r="C44" s="21">
        <v>75</v>
      </c>
      <c r="D44" s="21">
        <v>25</v>
      </c>
      <c r="E44" s="21">
        <v>8</v>
      </c>
      <c r="F44" s="21">
        <v>4</v>
      </c>
      <c r="G44" s="21">
        <v>123</v>
      </c>
      <c r="H44" s="21">
        <v>235</v>
      </c>
      <c r="I44" s="71">
        <v>7258</v>
      </c>
      <c r="J44" s="72">
        <v>3.2399999999999998E-2</v>
      </c>
      <c r="K44" s="25">
        <v>1.22</v>
      </c>
      <c r="L44" s="25"/>
      <c r="M44" s="25">
        <v>0.28999999999999998</v>
      </c>
    </row>
    <row r="45" spans="1:13" x14ac:dyDescent="0.25">
      <c r="A45" s="19">
        <v>560075</v>
      </c>
      <c r="B45" s="20" t="s">
        <v>61</v>
      </c>
      <c r="C45" s="21">
        <v>664</v>
      </c>
      <c r="D45" s="21">
        <v>283</v>
      </c>
      <c r="E45" s="21">
        <v>111</v>
      </c>
      <c r="F45" s="21">
        <v>8</v>
      </c>
      <c r="G45" s="21">
        <v>835</v>
      </c>
      <c r="H45" s="21">
        <v>1901</v>
      </c>
      <c r="I45" s="71">
        <v>14320</v>
      </c>
      <c r="J45" s="72">
        <v>0.1328</v>
      </c>
      <c r="K45" s="25">
        <v>5</v>
      </c>
      <c r="L45" s="25"/>
      <c r="M45" s="25">
        <v>1.1499999999999999</v>
      </c>
    </row>
    <row r="46" spans="1:13" x14ac:dyDescent="0.25">
      <c r="A46" s="19">
        <v>560076</v>
      </c>
      <c r="B46" s="20" t="s">
        <v>62</v>
      </c>
      <c r="C46" s="21">
        <v>44</v>
      </c>
      <c r="D46" s="21">
        <v>16</v>
      </c>
      <c r="E46" s="21">
        <v>0</v>
      </c>
      <c r="F46" s="21">
        <v>1</v>
      </c>
      <c r="G46" s="21">
        <v>38</v>
      </c>
      <c r="H46" s="21">
        <v>99</v>
      </c>
      <c r="I46" s="71">
        <v>3974</v>
      </c>
      <c r="J46" s="72">
        <v>2.4899999999999999E-2</v>
      </c>
      <c r="K46" s="25">
        <v>0.89</v>
      </c>
      <c r="L46" s="25"/>
      <c r="M46" s="25">
        <v>0.2</v>
      </c>
    </row>
    <row r="47" spans="1:13" x14ac:dyDescent="0.25">
      <c r="A47" s="19">
        <v>560077</v>
      </c>
      <c r="B47" s="20" t="s">
        <v>63</v>
      </c>
      <c r="C47" s="21">
        <v>49</v>
      </c>
      <c r="D47" s="21">
        <v>25</v>
      </c>
      <c r="E47" s="21">
        <v>4</v>
      </c>
      <c r="F47" s="21">
        <v>6</v>
      </c>
      <c r="G47" s="21">
        <v>142</v>
      </c>
      <c r="H47" s="21">
        <v>226</v>
      </c>
      <c r="I47" s="71">
        <v>2889</v>
      </c>
      <c r="J47" s="72">
        <v>7.8200000000000006E-2</v>
      </c>
      <c r="K47" s="25">
        <v>3.24</v>
      </c>
      <c r="L47" s="25"/>
      <c r="M47" s="25">
        <v>0.55000000000000004</v>
      </c>
    </row>
    <row r="48" spans="1:13" x14ac:dyDescent="0.25">
      <c r="A48" s="19">
        <v>560078</v>
      </c>
      <c r="B48" s="20" t="s">
        <v>64</v>
      </c>
      <c r="C48" s="21">
        <v>52</v>
      </c>
      <c r="D48" s="21">
        <v>92</v>
      </c>
      <c r="E48" s="21">
        <v>52</v>
      </c>
      <c r="F48" s="21">
        <v>6</v>
      </c>
      <c r="G48" s="21">
        <v>776</v>
      </c>
      <c r="H48" s="21">
        <v>978</v>
      </c>
      <c r="I48" s="71">
        <v>17198</v>
      </c>
      <c r="J48" s="72">
        <v>5.6899999999999999E-2</v>
      </c>
      <c r="K48" s="25">
        <v>2.2999999999999998</v>
      </c>
      <c r="L48" s="25"/>
      <c r="M48" s="25">
        <v>0.57999999999999996</v>
      </c>
    </row>
    <row r="49" spans="1:13" x14ac:dyDescent="0.25">
      <c r="A49" s="19">
        <v>560079</v>
      </c>
      <c r="B49" s="20" t="s">
        <v>65</v>
      </c>
      <c r="C49" s="21">
        <v>364</v>
      </c>
      <c r="D49" s="21">
        <v>142</v>
      </c>
      <c r="E49" s="21">
        <v>72</v>
      </c>
      <c r="F49" s="21">
        <v>20</v>
      </c>
      <c r="G49" s="21">
        <v>146</v>
      </c>
      <c r="H49" s="21">
        <v>744</v>
      </c>
      <c r="I49" s="71">
        <v>14044</v>
      </c>
      <c r="J49" s="72">
        <v>5.2999999999999999E-2</v>
      </c>
      <c r="K49" s="25">
        <v>2.13</v>
      </c>
      <c r="L49" s="25"/>
      <c r="M49" s="25">
        <v>0.49</v>
      </c>
    </row>
    <row r="50" spans="1:13" ht="18.75" customHeight="1" x14ac:dyDescent="0.25">
      <c r="A50" s="19">
        <v>560080</v>
      </c>
      <c r="B50" s="20" t="s">
        <v>66</v>
      </c>
      <c r="C50" s="21">
        <v>108</v>
      </c>
      <c r="D50" s="21">
        <v>34</v>
      </c>
      <c r="E50" s="21">
        <v>12</v>
      </c>
      <c r="F50" s="21">
        <v>2</v>
      </c>
      <c r="G50" s="21">
        <v>226</v>
      </c>
      <c r="H50" s="21">
        <v>382</v>
      </c>
      <c r="I50" s="71">
        <v>7013</v>
      </c>
      <c r="J50" s="72">
        <v>5.45E-2</v>
      </c>
      <c r="K50" s="25">
        <v>2.2000000000000002</v>
      </c>
      <c r="L50" s="25"/>
      <c r="M50" s="25">
        <v>0.51</v>
      </c>
    </row>
    <row r="51" spans="1:13" x14ac:dyDescent="0.25">
      <c r="A51" s="19">
        <v>560081</v>
      </c>
      <c r="B51" s="20" t="s">
        <v>67</v>
      </c>
      <c r="C51" s="21">
        <v>295</v>
      </c>
      <c r="D51" s="21">
        <v>99</v>
      </c>
      <c r="E51" s="21">
        <v>21</v>
      </c>
      <c r="F51" s="21">
        <v>7</v>
      </c>
      <c r="G51" s="21">
        <v>378</v>
      </c>
      <c r="H51" s="21">
        <v>800</v>
      </c>
      <c r="I51" s="71">
        <v>10422</v>
      </c>
      <c r="J51" s="72">
        <v>7.6799999999999993E-2</v>
      </c>
      <c r="K51" s="25">
        <v>3.18</v>
      </c>
      <c r="L51" s="25"/>
      <c r="M51" s="25">
        <v>0.8</v>
      </c>
    </row>
    <row r="52" spans="1:13" x14ac:dyDescent="0.25">
      <c r="A52" s="19">
        <v>560082</v>
      </c>
      <c r="B52" s="20" t="s">
        <v>68</v>
      </c>
      <c r="C52" s="21">
        <v>119</v>
      </c>
      <c r="D52" s="21">
        <v>20</v>
      </c>
      <c r="E52" s="21">
        <v>11</v>
      </c>
      <c r="F52" s="21">
        <v>3</v>
      </c>
      <c r="G52" s="21">
        <v>63</v>
      </c>
      <c r="H52" s="21">
        <v>216</v>
      </c>
      <c r="I52" s="71">
        <v>5625</v>
      </c>
      <c r="J52" s="72">
        <v>3.8399999999999997E-2</v>
      </c>
      <c r="K52" s="25">
        <v>1.49</v>
      </c>
      <c r="L52" s="25"/>
      <c r="M52" s="25">
        <v>0.3</v>
      </c>
    </row>
    <row r="53" spans="1:13" x14ac:dyDescent="0.25">
      <c r="A53" s="19">
        <v>560083</v>
      </c>
      <c r="B53" s="20" t="s">
        <v>69</v>
      </c>
      <c r="C53" s="21">
        <v>110</v>
      </c>
      <c r="D53" s="21">
        <v>30</v>
      </c>
      <c r="E53" s="21">
        <v>24</v>
      </c>
      <c r="F53" s="21">
        <v>1</v>
      </c>
      <c r="G53" s="21">
        <v>222</v>
      </c>
      <c r="H53" s="21">
        <v>387</v>
      </c>
      <c r="I53" s="71">
        <v>5061</v>
      </c>
      <c r="J53" s="72">
        <v>7.6499999999999999E-2</v>
      </c>
      <c r="K53" s="25">
        <v>3.17</v>
      </c>
      <c r="L53" s="25"/>
      <c r="M53" s="25">
        <v>0.6</v>
      </c>
    </row>
    <row r="54" spans="1:13" x14ac:dyDescent="0.25">
      <c r="A54" s="19">
        <v>560084</v>
      </c>
      <c r="B54" s="20" t="s">
        <v>70</v>
      </c>
      <c r="C54" s="21">
        <v>32</v>
      </c>
      <c r="D54" s="21">
        <v>11</v>
      </c>
      <c r="E54" s="21">
        <v>0</v>
      </c>
      <c r="F54" s="21">
        <v>0</v>
      </c>
      <c r="G54" s="21">
        <v>9</v>
      </c>
      <c r="H54" s="21">
        <v>52</v>
      </c>
      <c r="I54" s="71">
        <v>11351</v>
      </c>
      <c r="J54" s="72">
        <v>4.5999999999999999E-3</v>
      </c>
      <c r="K54" s="25">
        <v>0</v>
      </c>
      <c r="L54" s="25"/>
      <c r="M54" s="25">
        <v>0</v>
      </c>
    </row>
    <row r="55" spans="1:13" ht="26.25" x14ac:dyDescent="0.25">
      <c r="A55" s="19">
        <v>560085</v>
      </c>
      <c r="B55" s="20" t="s">
        <v>71</v>
      </c>
      <c r="C55" s="21">
        <v>0</v>
      </c>
      <c r="D55" s="21">
        <v>0</v>
      </c>
      <c r="E55" s="21">
        <v>0</v>
      </c>
      <c r="F55" s="21">
        <v>0</v>
      </c>
      <c r="G55" s="21">
        <v>2</v>
      </c>
      <c r="H55" s="21">
        <v>2</v>
      </c>
      <c r="I55" s="71">
        <v>23</v>
      </c>
      <c r="J55" s="72">
        <v>8.6999999999999994E-2</v>
      </c>
      <c r="K55" s="25">
        <v>3.63</v>
      </c>
      <c r="L55" s="25"/>
      <c r="M55" s="25">
        <v>0.22</v>
      </c>
    </row>
    <row r="56" spans="1:13" ht="26.25" x14ac:dyDescent="0.25">
      <c r="A56" s="19">
        <v>560086</v>
      </c>
      <c r="B56" s="20" t="s">
        <v>72</v>
      </c>
      <c r="C56" s="21">
        <v>0</v>
      </c>
      <c r="D56" s="21">
        <v>0</v>
      </c>
      <c r="E56" s="21">
        <v>0</v>
      </c>
      <c r="F56" s="21">
        <v>0</v>
      </c>
      <c r="G56" s="21">
        <v>34</v>
      </c>
      <c r="H56" s="21">
        <v>34</v>
      </c>
      <c r="I56" s="71">
        <v>142</v>
      </c>
      <c r="J56" s="72">
        <v>0.2394</v>
      </c>
      <c r="K56" s="25">
        <v>5</v>
      </c>
      <c r="L56" s="25"/>
      <c r="M56" s="25">
        <v>0.2</v>
      </c>
    </row>
    <row r="57" spans="1:13" x14ac:dyDescent="0.25">
      <c r="A57" s="19">
        <v>560087</v>
      </c>
      <c r="B57" s="20" t="s">
        <v>73</v>
      </c>
      <c r="C57" s="21"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71">
        <v>0</v>
      </c>
      <c r="J57" s="72">
        <v>0</v>
      </c>
      <c r="K57" s="25">
        <v>0</v>
      </c>
      <c r="L57" s="25"/>
      <c r="M57" s="25">
        <v>0</v>
      </c>
    </row>
    <row r="58" spans="1:13" ht="26.25" x14ac:dyDescent="0.25">
      <c r="A58" s="19">
        <v>560088</v>
      </c>
      <c r="B58" s="20" t="s">
        <v>74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71">
        <v>0</v>
      </c>
      <c r="J58" s="72">
        <v>0</v>
      </c>
      <c r="K58" s="25">
        <v>0</v>
      </c>
      <c r="L58" s="25"/>
      <c r="M58" s="25">
        <v>0</v>
      </c>
    </row>
    <row r="59" spans="1:13" ht="26.25" x14ac:dyDescent="0.25">
      <c r="A59" s="19">
        <v>560089</v>
      </c>
      <c r="B59" s="20" t="s">
        <v>75</v>
      </c>
      <c r="C59" s="21">
        <v>0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71">
        <v>0</v>
      </c>
      <c r="J59" s="72">
        <v>0</v>
      </c>
      <c r="K59" s="25">
        <v>0</v>
      </c>
      <c r="L59" s="25"/>
      <c r="M59" s="25">
        <v>0</v>
      </c>
    </row>
    <row r="60" spans="1:13" ht="26.25" x14ac:dyDescent="0.25">
      <c r="A60" s="19">
        <v>560096</v>
      </c>
      <c r="B60" s="20" t="s">
        <v>76</v>
      </c>
      <c r="C60" s="21">
        <v>0</v>
      </c>
      <c r="D60" s="21">
        <v>0</v>
      </c>
      <c r="E60" s="21">
        <v>0</v>
      </c>
      <c r="F60" s="21">
        <v>0</v>
      </c>
      <c r="G60" s="21">
        <v>1</v>
      </c>
      <c r="H60" s="21">
        <v>1</v>
      </c>
      <c r="I60" s="71">
        <v>20</v>
      </c>
      <c r="J60" s="72">
        <v>0.05</v>
      </c>
      <c r="K60" s="25">
        <v>2</v>
      </c>
      <c r="L60" s="25"/>
      <c r="M60" s="25">
        <v>0.14000000000000001</v>
      </c>
    </row>
    <row r="61" spans="1:13" x14ac:dyDescent="0.25">
      <c r="A61" s="19">
        <v>560098</v>
      </c>
      <c r="B61" s="20" t="s">
        <v>77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71">
        <v>0</v>
      </c>
      <c r="J61" s="72">
        <v>0</v>
      </c>
      <c r="K61" s="25">
        <v>0</v>
      </c>
      <c r="L61" s="25"/>
      <c r="M61" s="25">
        <v>0</v>
      </c>
    </row>
    <row r="62" spans="1:13" ht="26.25" x14ac:dyDescent="0.25">
      <c r="A62" s="19">
        <v>560099</v>
      </c>
      <c r="B62" s="20" t="s">
        <v>78</v>
      </c>
      <c r="C62" s="21">
        <v>0</v>
      </c>
      <c r="D62" s="21">
        <v>0</v>
      </c>
      <c r="E62" s="21">
        <v>0</v>
      </c>
      <c r="F62" s="21">
        <v>0</v>
      </c>
      <c r="G62" s="21">
        <v>1</v>
      </c>
      <c r="H62" s="21">
        <v>1</v>
      </c>
      <c r="I62" s="71">
        <v>135</v>
      </c>
      <c r="J62" s="72">
        <v>7.4000000000000003E-3</v>
      </c>
      <c r="K62" s="25">
        <v>0.12</v>
      </c>
      <c r="L62" s="25"/>
      <c r="M62" s="25">
        <v>0.01</v>
      </c>
    </row>
    <row r="63" spans="1:13" ht="39" x14ac:dyDescent="0.25">
      <c r="A63" s="19">
        <v>560206</v>
      </c>
      <c r="B63" s="20" t="s">
        <v>32</v>
      </c>
      <c r="C63" s="21">
        <v>3</v>
      </c>
      <c r="D63" s="21">
        <v>0</v>
      </c>
      <c r="E63" s="21">
        <v>0</v>
      </c>
      <c r="F63" s="21">
        <v>0</v>
      </c>
      <c r="G63" s="21">
        <v>0</v>
      </c>
      <c r="H63" s="21">
        <v>3</v>
      </c>
      <c r="I63" s="71">
        <v>220</v>
      </c>
      <c r="J63" s="72">
        <v>1.3599999999999999E-2</v>
      </c>
      <c r="K63" s="25">
        <v>0.4</v>
      </c>
      <c r="L63" s="25"/>
      <c r="M63" s="25">
        <v>0</v>
      </c>
    </row>
    <row r="64" spans="1:13" ht="39" x14ac:dyDescent="0.25">
      <c r="A64" s="29">
        <v>560214</v>
      </c>
      <c r="B64" s="30" t="s">
        <v>37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49"/>
      <c r="I64" s="73">
        <v>40506</v>
      </c>
      <c r="J64" s="74">
        <v>0</v>
      </c>
      <c r="K64" s="25">
        <v>0</v>
      </c>
      <c r="L64" s="75"/>
      <c r="M64" s="25">
        <v>0</v>
      </c>
    </row>
    <row r="65" spans="1:13" s="39" customFormat="1" ht="12.75" x14ac:dyDescent="0.2">
      <c r="A65" s="32"/>
      <c r="B65" s="33" t="s">
        <v>97</v>
      </c>
      <c r="C65" s="49">
        <v>20077</v>
      </c>
      <c r="D65" s="49">
        <v>8338</v>
      </c>
      <c r="E65" s="49">
        <v>3972</v>
      </c>
      <c r="F65" s="49">
        <v>239</v>
      </c>
      <c r="G65" s="49">
        <v>26934</v>
      </c>
      <c r="H65" s="49">
        <v>59560</v>
      </c>
      <c r="I65" s="49">
        <v>624715</v>
      </c>
      <c r="J65" s="74">
        <v>9.5299999999999996E-2</v>
      </c>
      <c r="K65" s="28"/>
      <c r="L65" s="76"/>
      <c r="M65" s="36"/>
    </row>
    <row r="66" spans="1:13" x14ac:dyDescent="0.25">
      <c r="A66" s="54"/>
      <c r="B66" s="15"/>
      <c r="C66" s="77"/>
      <c r="D66" s="77"/>
      <c r="E66" s="77"/>
      <c r="F66" s="77"/>
      <c r="G66" s="77"/>
      <c r="H66" s="78"/>
      <c r="I66" s="79"/>
      <c r="J66" s="79"/>
    </row>
    <row r="67" spans="1:13" ht="30.75" customHeight="1" x14ac:dyDescent="0.25"/>
  </sheetData>
  <mergeCells count="3">
    <mergeCell ref="A2:M2"/>
    <mergeCell ref="A3:M3"/>
    <mergeCell ref="J1:M1"/>
  </mergeCells>
  <pageMargins left="0.7" right="0.7" top="0.75" bottom="0.75" header="0.3" footer="0.3"/>
  <pageSetup paperSize="9" scale="6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view="pageBreakPreview" zoomScale="112" zoomScaleNormal="100" zoomScaleSheetLayoutView="112" workbookViewId="0">
      <pane xSplit="2" ySplit="4" topLeftCell="C21" activePane="bottomRight" state="frozen"/>
      <selection pane="topRight" activeCell="C1" sqref="C1"/>
      <selection pane="bottomLeft" activeCell="A5" sqref="A5"/>
      <selection pane="bottomRight" activeCell="E1" sqref="E1:H1"/>
    </sheetView>
  </sheetViews>
  <sheetFormatPr defaultRowHeight="15" x14ac:dyDescent="0.25"/>
  <cols>
    <col min="1" max="1" width="9.140625" style="1"/>
    <col min="2" max="2" width="27" customWidth="1"/>
    <col min="3" max="3" width="14.5703125" customWidth="1"/>
    <col min="4" max="4" width="14.28515625" style="59" customWidth="1"/>
    <col min="5" max="5" width="14" style="68" customWidth="1"/>
    <col min="6" max="6" width="12" style="39" customWidth="1"/>
    <col min="7" max="7" width="11.7109375" style="41" customWidth="1"/>
    <col min="8" max="8" width="8.5703125" style="17" customWidth="1"/>
    <col min="256" max="256" width="30.5703125" customWidth="1"/>
    <col min="257" max="257" width="16.85546875" customWidth="1"/>
    <col min="258" max="258" width="15.42578125" customWidth="1"/>
    <col min="259" max="259" width="17.28515625" customWidth="1"/>
    <col min="260" max="260" width="14.42578125" customWidth="1"/>
    <col min="261" max="261" width="11.85546875" customWidth="1"/>
    <col min="262" max="262" width="14" customWidth="1"/>
    <col min="512" max="512" width="30.5703125" customWidth="1"/>
    <col min="513" max="513" width="16.85546875" customWidth="1"/>
    <col min="514" max="514" width="15.42578125" customWidth="1"/>
    <col min="515" max="515" width="17.28515625" customWidth="1"/>
    <col min="516" max="516" width="14.42578125" customWidth="1"/>
    <col min="517" max="517" width="11.85546875" customWidth="1"/>
    <col min="518" max="518" width="14" customWidth="1"/>
    <col min="768" max="768" width="30.5703125" customWidth="1"/>
    <col min="769" max="769" width="16.85546875" customWidth="1"/>
    <col min="770" max="770" width="15.42578125" customWidth="1"/>
    <col min="771" max="771" width="17.28515625" customWidth="1"/>
    <col min="772" max="772" width="14.42578125" customWidth="1"/>
    <col min="773" max="773" width="11.85546875" customWidth="1"/>
    <col min="774" max="774" width="14" customWidth="1"/>
    <col min="1024" max="1024" width="30.5703125" customWidth="1"/>
    <col min="1025" max="1025" width="16.85546875" customWidth="1"/>
    <col min="1026" max="1026" width="15.42578125" customWidth="1"/>
    <col min="1027" max="1027" width="17.28515625" customWidth="1"/>
    <col min="1028" max="1028" width="14.42578125" customWidth="1"/>
    <col min="1029" max="1029" width="11.85546875" customWidth="1"/>
    <col min="1030" max="1030" width="14" customWidth="1"/>
    <col min="1280" max="1280" width="30.5703125" customWidth="1"/>
    <col min="1281" max="1281" width="16.85546875" customWidth="1"/>
    <col min="1282" max="1282" width="15.42578125" customWidth="1"/>
    <col min="1283" max="1283" width="17.28515625" customWidth="1"/>
    <col min="1284" max="1284" width="14.42578125" customWidth="1"/>
    <col min="1285" max="1285" width="11.85546875" customWidth="1"/>
    <col min="1286" max="1286" width="14" customWidth="1"/>
    <col min="1536" max="1536" width="30.5703125" customWidth="1"/>
    <col min="1537" max="1537" width="16.85546875" customWidth="1"/>
    <col min="1538" max="1538" width="15.42578125" customWidth="1"/>
    <col min="1539" max="1539" width="17.28515625" customWidth="1"/>
    <col min="1540" max="1540" width="14.42578125" customWidth="1"/>
    <col min="1541" max="1541" width="11.85546875" customWidth="1"/>
    <col min="1542" max="1542" width="14" customWidth="1"/>
    <col min="1792" max="1792" width="30.5703125" customWidth="1"/>
    <col min="1793" max="1793" width="16.85546875" customWidth="1"/>
    <col min="1794" max="1794" width="15.42578125" customWidth="1"/>
    <col min="1795" max="1795" width="17.28515625" customWidth="1"/>
    <col min="1796" max="1796" width="14.42578125" customWidth="1"/>
    <col min="1797" max="1797" width="11.85546875" customWidth="1"/>
    <col min="1798" max="1798" width="14" customWidth="1"/>
    <col min="2048" max="2048" width="30.5703125" customWidth="1"/>
    <col min="2049" max="2049" width="16.85546875" customWidth="1"/>
    <col min="2050" max="2050" width="15.42578125" customWidth="1"/>
    <col min="2051" max="2051" width="17.28515625" customWidth="1"/>
    <col min="2052" max="2052" width="14.42578125" customWidth="1"/>
    <col min="2053" max="2053" width="11.85546875" customWidth="1"/>
    <col min="2054" max="2054" width="14" customWidth="1"/>
    <col min="2304" max="2304" width="30.5703125" customWidth="1"/>
    <col min="2305" max="2305" width="16.85546875" customWidth="1"/>
    <col min="2306" max="2306" width="15.42578125" customWidth="1"/>
    <col min="2307" max="2307" width="17.28515625" customWidth="1"/>
    <col min="2308" max="2308" width="14.42578125" customWidth="1"/>
    <col min="2309" max="2309" width="11.85546875" customWidth="1"/>
    <col min="2310" max="2310" width="14" customWidth="1"/>
    <col min="2560" max="2560" width="30.5703125" customWidth="1"/>
    <col min="2561" max="2561" width="16.85546875" customWidth="1"/>
    <col min="2562" max="2562" width="15.42578125" customWidth="1"/>
    <col min="2563" max="2563" width="17.28515625" customWidth="1"/>
    <col min="2564" max="2564" width="14.42578125" customWidth="1"/>
    <col min="2565" max="2565" width="11.85546875" customWidth="1"/>
    <col min="2566" max="2566" width="14" customWidth="1"/>
    <col min="2816" max="2816" width="30.5703125" customWidth="1"/>
    <col min="2817" max="2817" width="16.85546875" customWidth="1"/>
    <col min="2818" max="2818" width="15.42578125" customWidth="1"/>
    <col min="2819" max="2819" width="17.28515625" customWidth="1"/>
    <col min="2820" max="2820" width="14.42578125" customWidth="1"/>
    <col min="2821" max="2821" width="11.85546875" customWidth="1"/>
    <col min="2822" max="2822" width="14" customWidth="1"/>
    <col min="3072" max="3072" width="30.5703125" customWidth="1"/>
    <col min="3073" max="3073" width="16.85546875" customWidth="1"/>
    <col min="3074" max="3074" width="15.42578125" customWidth="1"/>
    <col min="3075" max="3075" width="17.28515625" customWidth="1"/>
    <col min="3076" max="3076" width="14.42578125" customWidth="1"/>
    <col min="3077" max="3077" width="11.85546875" customWidth="1"/>
    <col min="3078" max="3078" width="14" customWidth="1"/>
    <col min="3328" max="3328" width="30.5703125" customWidth="1"/>
    <col min="3329" max="3329" width="16.85546875" customWidth="1"/>
    <col min="3330" max="3330" width="15.42578125" customWidth="1"/>
    <col min="3331" max="3331" width="17.28515625" customWidth="1"/>
    <col min="3332" max="3332" width="14.42578125" customWidth="1"/>
    <col min="3333" max="3333" width="11.85546875" customWidth="1"/>
    <col min="3334" max="3334" width="14" customWidth="1"/>
    <col min="3584" max="3584" width="30.5703125" customWidth="1"/>
    <col min="3585" max="3585" width="16.85546875" customWidth="1"/>
    <col min="3586" max="3586" width="15.42578125" customWidth="1"/>
    <col min="3587" max="3587" width="17.28515625" customWidth="1"/>
    <col min="3588" max="3588" width="14.42578125" customWidth="1"/>
    <col min="3589" max="3589" width="11.85546875" customWidth="1"/>
    <col min="3590" max="3590" width="14" customWidth="1"/>
    <col min="3840" max="3840" width="30.5703125" customWidth="1"/>
    <col min="3841" max="3841" width="16.85546875" customWidth="1"/>
    <col min="3842" max="3842" width="15.42578125" customWidth="1"/>
    <col min="3843" max="3843" width="17.28515625" customWidth="1"/>
    <col min="3844" max="3844" width="14.42578125" customWidth="1"/>
    <col min="3845" max="3845" width="11.85546875" customWidth="1"/>
    <col min="3846" max="3846" width="14" customWidth="1"/>
    <col min="4096" max="4096" width="30.5703125" customWidth="1"/>
    <col min="4097" max="4097" width="16.85546875" customWidth="1"/>
    <col min="4098" max="4098" width="15.42578125" customWidth="1"/>
    <col min="4099" max="4099" width="17.28515625" customWidth="1"/>
    <col min="4100" max="4100" width="14.42578125" customWidth="1"/>
    <col min="4101" max="4101" width="11.85546875" customWidth="1"/>
    <col min="4102" max="4102" width="14" customWidth="1"/>
    <col min="4352" max="4352" width="30.5703125" customWidth="1"/>
    <col min="4353" max="4353" width="16.85546875" customWidth="1"/>
    <col min="4354" max="4354" width="15.42578125" customWidth="1"/>
    <col min="4355" max="4355" width="17.28515625" customWidth="1"/>
    <col min="4356" max="4356" width="14.42578125" customWidth="1"/>
    <col min="4357" max="4357" width="11.85546875" customWidth="1"/>
    <col min="4358" max="4358" width="14" customWidth="1"/>
    <col min="4608" max="4608" width="30.5703125" customWidth="1"/>
    <col min="4609" max="4609" width="16.85546875" customWidth="1"/>
    <col min="4610" max="4610" width="15.42578125" customWidth="1"/>
    <col min="4611" max="4611" width="17.28515625" customWidth="1"/>
    <col min="4612" max="4612" width="14.42578125" customWidth="1"/>
    <col min="4613" max="4613" width="11.85546875" customWidth="1"/>
    <col min="4614" max="4614" width="14" customWidth="1"/>
    <col min="4864" max="4864" width="30.5703125" customWidth="1"/>
    <col min="4865" max="4865" width="16.85546875" customWidth="1"/>
    <col min="4866" max="4866" width="15.42578125" customWidth="1"/>
    <col min="4867" max="4867" width="17.28515625" customWidth="1"/>
    <col min="4868" max="4868" width="14.42578125" customWidth="1"/>
    <col min="4869" max="4869" width="11.85546875" customWidth="1"/>
    <col min="4870" max="4870" width="14" customWidth="1"/>
    <col min="5120" max="5120" width="30.5703125" customWidth="1"/>
    <col min="5121" max="5121" width="16.85546875" customWidth="1"/>
    <col min="5122" max="5122" width="15.42578125" customWidth="1"/>
    <col min="5123" max="5123" width="17.28515625" customWidth="1"/>
    <col min="5124" max="5124" width="14.42578125" customWidth="1"/>
    <col min="5125" max="5125" width="11.85546875" customWidth="1"/>
    <col min="5126" max="5126" width="14" customWidth="1"/>
    <col min="5376" max="5376" width="30.5703125" customWidth="1"/>
    <col min="5377" max="5377" width="16.85546875" customWidth="1"/>
    <col min="5378" max="5378" width="15.42578125" customWidth="1"/>
    <col min="5379" max="5379" width="17.28515625" customWidth="1"/>
    <col min="5380" max="5380" width="14.42578125" customWidth="1"/>
    <col min="5381" max="5381" width="11.85546875" customWidth="1"/>
    <col min="5382" max="5382" width="14" customWidth="1"/>
    <col min="5632" max="5632" width="30.5703125" customWidth="1"/>
    <col min="5633" max="5633" width="16.85546875" customWidth="1"/>
    <col min="5634" max="5634" width="15.42578125" customWidth="1"/>
    <col min="5635" max="5635" width="17.28515625" customWidth="1"/>
    <col min="5636" max="5636" width="14.42578125" customWidth="1"/>
    <col min="5637" max="5637" width="11.85546875" customWidth="1"/>
    <col min="5638" max="5638" width="14" customWidth="1"/>
    <col min="5888" max="5888" width="30.5703125" customWidth="1"/>
    <col min="5889" max="5889" width="16.85546875" customWidth="1"/>
    <col min="5890" max="5890" width="15.42578125" customWidth="1"/>
    <col min="5891" max="5891" width="17.28515625" customWidth="1"/>
    <col min="5892" max="5892" width="14.42578125" customWidth="1"/>
    <col min="5893" max="5893" width="11.85546875" customWidth="1"/>
    <col min="5894" max="5894" width="14" customWidth="1"/>
    <col min="6144" max="6144" width="30.5703125" customWidth="1"/>
    <col min="6145" max="6145" width="16.85546875" customWidth="1"/>
    <col min="6146" max="6146" width="15.42578125" customWidth="1"/>
    <col min="6147" max="6147" width="17.28515625" customWidth="1"/>
    <col min="6148" max="6148" width="14.42578125" customWidth="1"/>
    <col min="6149" max="6149" width="11.85546875" customWidth="1"/>
    <col min="6150" max="6150" width="14" customWidth="1"/>
    <col min="6400" max="6400" width="30.5703125" customWidth="1"/>
    <col min="6401" max="6401" width="16.85546875" customWidth="1"/>
    <col min="6402" max="6402" width="15.42578125" customWidth="1"/>
    <col min="6403" max="6403" width="17.28515625" customWidth="1"/>
    <col min="6404" max="6404" width="14.42578125" customWidth="1"/>
    <col min="6405" max="6405" width="11.85546875" customWidth="1"/>
    <col min="6406" max="6406" width="14" customWidth="1"/>
    <col min="6656" max="6656" width="30.5703125" customWidth="1"/>
    <col min="6657" max="6657" width="16.85546875" customWidth="1"/>
    <col min="6658" max="6658" width="15.42578125" customWidth="1"/>
    <col min="6659" max="6659" width="17.28515625" customWidth="1"/>
    <col min="6660" max="6660" width="14.42578125" customWidth="1"/>
    <col min="6661" max="6661" width="11.85546875" customWidth="1"/>
    <col min="6662" max="6662" width="14" customWidth="1"/>
    <col min="6912" max="6912" width="30.5703125" customWidth="1"/>
    <col min="6913" max="6913" width="16.85546875" customWidth="1"/>
    <col min="6914" max="6914" width="15.42578125" customWidth="1"/>
    <col min="6915" max="6915" width="17.28515625" customWidth="1"/>
    <col min="6916" max="6916" width="14.42578125" customWidth="1"/>
    <col min="6917" max="6917" width="11.85546875" customWidth="1"/>
    <col min="6918" max="6918" width="14" customWidth="1"/>
    <col min="7168" max="7168" width="30.5703125" customWidth="1"/>
    <col min="7169" max="7169" width="16.85546875" customWidth="1"/>
    <col min="7170" max="7170" width="15.42578125" customWidth="1"/>
    <col min="7171" max="7171" width="17.28515625" customWidth="1"/>
    <col min="7172" max="7172" width="14.42578125" customWidth="1"/>
    <col min="7173" max="7173" width="11.85546875" customWidth="1"/>
    <col min="7174" max="7174" width="14" customWidth="1"/>
    <col min="7424" max="7424" width="30.5703125" customWidth="1"/>
    <col min="7425" max="7425" width="16.85546875" customWidth="1"/>
    <col min="7426" max="7426" width="15.42578125" customWidth="1"/>
    <col min="7427" max="7427" width="17.28515625" customWidth="1"/>
    <col min="7428" max="7428" width="14.42578125" customWidth="1"/>
    <col min="7429" max="7429" width="11.85546875" customWidth="1"/>
    <col min="7430" max="7430" width="14" customWidth="1"/>
    <col min="7680" max="7680" width="30.5703125" customWidth="1"/>
    <col min="7681" max="7681" width="16.85546875" customWidth="1"/>
    <col min="7682" max="7682" width="15.42578125" customWidth="1"/>
    <col min="7683" max="7683" width="17.28515625" customWidth="1"/>
    <col min="7684" max="7684" width="14.42578125" customWidth="1"/>
    <col min="7685" max="7685" width="11.85546875" customWidth="1"/>
    <col min="7686" max="7686" width="14" customWidth="1"/>
    <col min="7936" max="7936" width="30.5703125" customWidth="1"/>
    <col min="7937" max="7937" width="16.85546875" customWidth="1"/>
    <col min="7938" max="7938" width="15.42578125" customWidth="1"/>
    <col min="7939" max="7939" width="17.28515625" customWidth="1"/>
    <col min="7940" max="7940" width="14.42578125" customWidth="1"/>
    <col min="7941" max="7941" width="11.85546875" customWidth="1"/>
    <col min="7942" max="7942" width="14" customWidth="1"/>
    <col min="8192" max="8192" width="30.5703125" customWidth="1"/>
    <col min="8193" max="8193" width="16.85546875" customWidth="1"/>
    <col min="8194" max="8194" width="15.42578125" customWidth="1"/>
    <col min="8195" max="8195" width="17.28515625" customWidth="1"/>
    <col min="8196" max="8196" width="14.42578125" customWidth="1"/>
    <col min="8197" max="8197" width="11.85546875" customWidth="1"/>
    <col min="8198" max="8198" width="14" customWidth="1"/>
    <col min="8448" max="8448" width="30.5703125" customWidth="1"/>
    <col min="8449" max="8449" width="16.85546875" customWidth="1"/>
    <col min="8450" max="8450" width="15.42578125" customWidth="1"/>
    <col min="8451" max="8451" width="17.28515625" customWidth="1"/>
    <col min="8452" max="8452" width="14.42578125" customWidth="1"/>
    <col min="8453" max="8453" width="11.85546875" customWidth="1"/>
    <col min="8454" max="8454" width="14" customWidth="1"/>
    <col min="8704" max="8704" width="30.5703125" customWidth="1"/>
    <col min="8705" max="8705" width="16.85546875" customWidth="1"/>
    <col min="8706" max="8706" width="15.42578125" customWidth="1"/>
    <col min="8707" max="8707" width="17.28515625" customWidth="1"/>
    <col min="8708" max="8708" width="14.42578125" customWidth="1"/>
    <col min="8709" max="8709" width="11.85546875" customWidth="1"/>
    <col min="8710" max="8710" width="14" customWidth="1"/>
    <col min="8960" max="8960" width="30.5703125" customWidth="1"/>
    <col min="8961" max="8961" width="16.85546875" customWidth="1"/>
    <col min="8962" max="8962" width="15.42578125" customWidth="1"/>
    <col min="8963" max="8963" width="17.28515625" customWidth="1"/>
    <col min="8964" max="8964" width="14.42578125" customWidth="1"/>
    <col min="8965" max="8965" width="11.85546875" customWidth="1"/>
    <col min="8966" max="8966" width="14" customWidth="1"/>
    <col min="9216" max="9216" width="30.5703125" customWidth="1"/>
    <col min="9217" max="9217" width="16.85546875" customWidth="1"/>
    <col min="9218" max="9218" width="15.42578125" customWidth="1"/>
    <col min="9219" max="9219" width="17.28515625" customWidth="1"/>
    <col min="9220" max="9220" width="14.42578125" customWidth="1"/>
    <col min="9221" max="9221" width="11.85546875" customWidth="1"/>
    <col min="9222" max="9222" width="14" customWidth="1"/>
    <col min="9472" max="9472" width="30.5703125" customWidth="1"/>
    <col min="9473" max="9473" width="16.85546875" customWidth="1"/>
    <col min="9474" max="9474" width="15.42578125" customWidth="1"/>
    <col min="9475" max="9475" width="17.28515625" customWidth="1"/>
    <col min="9476" max="9476" width="14.42578125" customWidth="1"/>
    <col min="9477" max="9477" width="11.85546875" customWidth="1"/>
    <col min="9478" max="9478" width="14" customWidth="1"/>
    <col min="9728" max="9728" width="30.5703125" customWidth="1"/>
    <col min="9729" max="9729" width="16.85546875" customWidth="1"/>
    <col min="9730" max="9730" width="15.42578125" customWidth="1"/>
    <col min="9731" max="9731" width="17.28515625" customWidth="1"/>
    <col min="9732" max="9732" width="14.42578125" customWidth="1"/>
    <col min="9733" max="9733" width="11.85546875" customWidth="1"/>
    <col min="9734" max="9734" width="14" customWidth="1"/>
    <col min="9984" max="9984" width="30.5703125" customWidth="1"/>
    <col min="9985" max="9985" width="16.85546875" customWidth="1"/>
    <col min="9986" max="9986" width="15.42578125" customWidth="1"/>
    <col min="9987" max="9987" width="17.28515625" customWidth="1"/>
    <col min="9988" max="9988" width="14.42578125" customWidth="1"/>
    <col min="9989" max="9989" width="11.85546875" customWidth="1"/>
    <col min="9990" max="9990" width="14" customWidth="1"/>
    <col min="10240" max="10240" width="30.5703125" customWidth="1"/>
    <col min="10241" max="10241" width="16.85546875" customWidth="1"/>
    <col min="10242" max="10242" width="15.42578125" customWidth="1"/>
    <col min="10243" max="10243" width="17.28515625" customWidth="1"/>
    <col min="10244" max="10244" width="14.42578125" customWidth="1"/>
    <col min="10245" max="10245" width="11.85546875" customWidth="1"/>
    <col min="10246" max="10246" width="14" customWidth="1"/>
    <col min="10496" max="10496" width="30.5703125" customWidth="1"/>
    <col min="10497" max="10497" width="16.85546875" customWidth="1"/>
    <col min="10498" max="10498" width="15.42578125" customWidth="1"/>
    <col min="10499" max="10499" width="17.28515625" customWidth="1"/>
    <col min="10500" max="10500" width="14.42578125" customWidth="1"/>
    <col min="10501" max="10501" width="11.85546875" customWidth="1"/>
    <col min="10502" max="10502" width="14" customWidth="1"/>
    <col min="10752" max="10752" width="30.5703125" customWidth="1"/>
    <col min="10753" max="10753" width="16.85546875" customWidth="1"/>
    <col min="10754" max="10754" width="15.42578125" customWidth="1"/>
    <col min="10755" max="10755" width="17.28515625" customWidth="1"/>
    <col min="10756" max="10756" width="14.42578125" customWidth="1"/>
    <col min="10757" max="10757" width="11.85546875" customWidth="1"/>
    <col min="10758" max="10758" width="14" customWidth="1"/>
    <col min="11008" max="11008" width="30.5703125" customWidth="1"/>
    <col min="11009" max="11009" width="16.85546875" customWidth="1"/>
    <col min="11010" max="11010" width="15.42578125" customWidth="1"/>
    <col min="11011" max="11011" width="17.28515625" customWidth="1"/>
    <col min="11012" max="11012" width="14.42578125" customWidth="1"/>
    <col min="11013" max="11013" width="11.85546875" customWidth="1"/>
    <col min="11014" max="11014" width="14" customWidth="1"/>
    <col min="11264" max="11264" width="30.5703125" customWidth="1"/>
    <col min="11265" max="11265" width="16.85546875" customWidth="1"/>
    <col min="11266" max="11266" width="15.42578125" customWidth="1"/>
    <col min="11267" max="11267" width="17.28515625" customWidth="1"/>
    <col min="11268" max="11268" width="14.42578125" customWidth="1"/>
    <col min="11269" max="11269" width="11.85546875" customWidth="1"/>
    <col min="11270" max="11270" width="14" customWidth="1"/>
    <col min="11520" max="11520" width="30.5703125" customWidth="1"/>
    <col min="11521" max="11521" width="16.85546875" customWidth="1"/>
    <col min="11522" max="11522" width="15.42578125" customWidth="1"/>
    <col min="11523" max="11523" width="17.28515625" customWidth="1"/>
    <col min="11524" max="11524" width="14.42578125" customWidth="1"/>
    <col min="11525" max="11525" width="11.85546875" customWidth="1"/>
    <col min="11526" max="11526" width="14" customWidth="1"/>
    <col min="11776" max="11776" width="30.5703125" customWidth="1"/>
    <col min="11777" max="11777" width="16.85546875" customWidth="1"/>
    <col min="11778" max="11778" width="15.42578125" customWidth="1"/>
    <col min="11779" max="11779" width="17.28515625" customWidth="1"/>
    <col min="11780" max="11780" width="14.42578125" customWidth="1"/>
    <col min="11781" max="11781" width="11.85546875" customWidth="1"/>
    <col min="11782" max="11782" width="14" customWidth="1"/>
    <col min="12032" max="12032" width="30.5703125" customWidth="1"/>
    <col min="12033" max="12033" width="16.85546875" customWidth="1"/>
    <col min="12034" max="12034" width="15.42578125" customWidth="1"/>
    <col min="12035" max="12035" width="17.28515625" customWidth="1"/>
    <col min="12036" max="12036" width="14.42578125" customWidth="1"/>
    <col min="12037" max="12037" width="11.85546875" customWidth="1"/>
    <col min="12038" max="12038" width="14" customWidth="1"/>
    <col min="12288" max="12288" width="30.5703125" customWidth="1"/>
    <col min="12289" max="12289" width="16.85546875" customWidth="1"/>
    <col min="12290" max="12290" width="15.42578125" customWidth="1"/>
    <col min="12291" max="12291" width="17.28515625" customWidth="1"/>
    <col min="12292" max="12292" width="14.42578125" customWidth="1"/>
    <col min="12293" max="12293" width="11.85546875" customWidth="1"/>
    <col min="12294" max="12294" width="14" customWidth="1"/>
    <col min="12544" max="12544" width="30.5703125" customWidth="1"/>
    <col min="12545" max="12545" width="16.85546875" customWidth="1"/>
    <col min="12546" max="12546" width="15.42578125" customWidth="1"/>
    <col min="12547" max="12547" width="17.28515625" customWidth="1"/>
    <col min="12548" max="12548" width="14.42578125" customWidth="1"/>
    <col min="12549" max="12549" width="11.85546875" customWidth="1"/>
    <col min="12550" max="12550" width="14" customWidth="1"/>
    <col min="12800" max="12800" width="30.5703125" customWidth="1"/>
    <col min="12801" max="12801" width="16.85546875" customWidth="1"/>
    <col min="12802" max="12802" width="15.42578125" customWidth="1"/>
    <col min="12803" max="12803" width="17.28515625" customWidth="1"/>
    <col min="12804" max="12804" width="14.42578125" customWidth="1"/>
    <col min="12805" max="12805" width="11.85546875" customWidth="1"/>
    <col min="12806" max="12806" width="14" customWidth="1"/>
    <col min="13056" max="13056" width="30.5703125" customWidth="1"/>
    <col min="13057" max="13057" width="16.85546875" customWidth="1"/>
    <col min="13058" max="13058" width="15.42578125" customWidth="1"/>
    <col min="13059" max="13059" width="17.28515625" customWidth="1"/>
    <col min="13060" max="13060" width="14.42578125" customWidth="1"/>
    <col min="13061" max="13061" width="11.85546875" customWidth="1"/>
    <col min="13062" max="13062" width="14" customWidth="1"/>
    <col min="13312" max="13312" width="30.5703125" customWidth="1"/>
    <col min="13313" max="13313" width="16.85546875" customWidth="1"/>
    <col min="13314" max="13314" width="15.42578125" customWidth="1"/>
    <col min="13315" max="13315" width="17.28515625" customWidth="1"/>
    <col min="13316" max="13316" width="14.42578125" customWidth="1"/>
    <col min="13317" max="13317" width="11.85546875" customWidth="1"/>
    <col min="13318" max="13318" width="14" customWidth="1"/>
    <col min="13568" max="13568" width="30.5703125" customWidth="1"/>
    <col min="13569" max="13569" width="16.85546875" customWidth="1"/>
    <col min="13570" max="13570" width="15.42578125" customWidth="1"/>
    <col min="13571" max="13571" width="17.28515625" customWidth="1"/>
    <col min="13572" max="13572" width="14.42578125" customWidth="1"/>
    <col min="13573" max="13573" width="11.85546875" customWidth="1"/>
    <col min="13574" max="13574" width="14" customWidth="1"/>
    <col min="13824" max="13824" width="30.5703125" customWidth="1"/>
    <col min="13825" max="13825" width="16.85546875" customWidth="1"/>
    <col min="13826" max="13826" width="15.42578125" customWidth="1"/>
    <col min="13827" max="13827" width="17.28515625" customWidth="1"/>
    <col min="13828" max="13828" width="14.42578125" customWidth="1"/>
    <col min="13829" max="13829" width="11.85546875" customWidth="1"/>
    <col min="13830" max="13830" width="14" customWidth="1"/>
    <col min="14080" max="14080" width="30.5703125" customWidth="1"/>
    <col min="14081" max="14081" width="16.85546875" customWidth="1"/>
    <col min="14082" max="14082" width="15.42578125" customWidth="1"/>
    <col min="14083" max="14083" width="17.28515625" customWidth="1"/>
    <col min="14084" max="14084" width="14.42578125" customWidth="1"/>
    <col min="14085" max="14085" width="11.85546875" customWidth="1"/>
    <col min="14086" max="14086" width="14" customWidth="1"/>
    <col min="14336" max="14336" width="30.5703125" customWidth="1"/>
    <col min="14337" max="14337" width="16.85546875" customWidth="1"/>
    <col min="14338" max="14338" width="15.42578125" customWidth="1"/>
    <col min="14339" max="14339" width="17.28515625" customWidth="1"/>
    <col min="14340" max="14340" width="14.42578125" customWidth="1"/>
    <col min="14341" max="14341" width="11.85546875" customWidth="1"/>
    <col min="14342" max="14342" width="14" customWidth="1"/>
    <col min="14592" max="14592" width="30.5703125" customWidth="1"/>
    <col min="14593" max="14593" width="16.85546875" customWidth="1"/>
    <col min="14594" max="14594" width="15.42578125" customWidth="1"/>
    <col min="14595" max="14595" width="17.28515625" customWidth="1"/>
    <col min="14596" max="14596" width="14.42578125" customWidth="1"/>
    <col min="14597" max="14597" width="11.85546875" customWidth="1"/>
    <col min="14598" max="14598" width="14" customWidth="1"/>
    <col min="14848" max="14848" width="30.5703125" customWidth="1"/>
    <col min="14849" max="14849" width="16.85546875" customWidth="1"/>
    <col min="14850" max="14850" width="15.42578125" customWidth="1"/>
    <col min="14851" max="14851" width="17.28515625" customWidth="1"/>
    <col min="14852" max="14852" width="14.42578125" customWidth="1"/>
    <col min="14853" max="14853" width="11.85546875" customWidth="1"/>
    <col min="14854" max="14854" width="14" customWidth="1"/>
    <col min="15104" max="15104" width="30.5703125" customWidth="1"/>
    <col min="15105" max="15105" width="16.85546875" customWidth="1"/>
    <col min="15106" max="15106" width="15.42578125" customWidth="1"/>
    <col min="15107" max="15107" width="17.28515625" customWidth="1"/>
    <col min="15108" max="15108" width="14.42578125" customWidth="1"/>
    <col min="15109" max="15109" width="11.85546875" customWidth="1"/>
    <col min="15110" max="15110" width="14" customWidth="1"/>
    <col min="15360" max="15360" width="30.5703125" customWidth="1"/>
    <col min="15361" max="15361" width="16.85546875" customWidth="1"/>
    <col min="15362" max="15362" width="15.42578125" customWidth="1"/>
    <col min="15363" max="15363" width="17.28515625" customWidth="1"/>
    <col min="15364" max="15364" width="14.42578125" customWidth="1"/>
    <col min="15365" max="15365" width="11.85546875" customWidth="1"/>
    <col min="15366" max="15366" width="14" customWidth="1"/>
    <col min="15616" max="15616" width="30.5703125" customWidth="1"/>
    <col min="15617" max="15617" width="16.85546875" customWidth="1"/>
    <col min="15618" max="15618" width="15.42578125" customWidth="1"/>
    <col min="15619" max="15619" width="17.28515625" customWidth="1"/>
    <col min="15620" max="15620" width="14.42578125" customWidth="1"/>
    <col min="15621" max="15621" width="11.85546875" customWidth="1"/>
    <col min="15622" max="15622" width="14" customWidth="1"/>
    <col min="15872" max="15872" width="30.5703125" customWidth="1"/>
    <col min="15873" max="15873" width="16.85546875" customWidth="1"/>
    <col min="15874" max="15874" width="15.42578125" customWidth="1"/>
    <col min="15875" max="15875" width="17.28515625" customWidth="1"/>
    <col min="15876" max="15876" width="14.42578125" customWidth="1"/>
    <col min="15877" max="15877" width="11.85546875" customWidth="1"/>
    <col min="15878" max="15878" width="14" customWidth="1"/>
    <col min="16128" max="16128" width="30.5703125" customWidth="1"/>
    <col min="16129" max="16129" width="16.85546875" customWidth="1"/>
    <col min="16130" max="16130" width="15.42578125" customWidth="1"/>
    <col min="16131" max="16131" width="17.28515625" customWidth="1"/>
    <col min="16132" max="16132" width="14.42578125" customWidth="1"/>
    <col min="16133" max="16133" width="11.85546875" customWidth="1"/>
    <col min="16134" max="16134" width="14" customWidth="1"/>
  </cols>
  <sheetData>
    <row r="1" spans="1:10" ht="34.5" customHeight="1" x14ac:dyDescent="0.25">
      <c r="A1" s="57"/>
      <c r="B1" s="44"/>
      <c r="C1" s="58"/>
      <c r="E1" s="187" t="s">
        <v>194</v>
      </c>
      <c r="F1" s="187"/>
      <c r="G1" s="187"/>
      <c r="H1" s="187"/>
    </row>
    <row r="2" spans="1:10" ht="18.75" customHeight="1" x14ac:dyDescent="0.25">
      <c r="A2" s="228" t="s">
        <v>103</v>
      </c>
      <c r="B2" s="228"/>
      <c r="C2" s="228"/>
      <c r="D2" s="228"/>
      <c r="E2" s="228"/>
      <c r="F2" s="228"/>
      <c r="G2" s="228"/>
      <c r="H2" s="228"/>
    </row>
    <row r="3" spans="1:10" s="60" customFormat="1" ht="26.25" customHeight="1" x14ac:dyDescent="0.25">
      <c r="A3" s="229" t="s">
        <v>104</v>
      </c>
      <c r="B3" s="229"/>
      <c r="C3" s="229"/>
      <c r="D3" s="229"/>
      <c r="E3" s="229"/>
      <c r="F3" s="229"/>
      <c r="G3" s="229"/>
      <c r="H3" s="229"/>
    </row>
    <row r="4" spans="1:10" s="119" customFormat="1" ht="91.5" customHeight="1" x14ac:dyDescent="0.2">
      <c r="A4" s="138" t="s">
        <v>84</v>
      </c>
      <c r="B4" s="121" t="s">
        <v>85</v>
      </c>
      <c r="C4" s="139" t="s">
        <v>105</v>
      </c>
      <c r="D4" s="139" t="s">
        <v>106</v>
      </c>
      <c r="E4" s="140" t="s">
        <v>107</v>
      </c>
      <c r="F4" s="141" t="s">
        <v>108</v>
      </c>
      <c r="G4" s="142" t="s">
        <v>91</v>
      </c>
      <c r="H4" s="121" t="s">
        <v>90</v>
      </c>
      <c r="J4" s="143"/>
    </row>
    <row r="5" spans="1:10" ht="26.25" x14ac:dyDescent="0.25">
      <c r="A5" s="19">
        <v>560002</v>
      </c>
      <c r="B5" s="20" t="s">
        <v>9</v>
      </c>
      <c r="C5" s="21">
        <v>495</v>
      </c>
      <c r="D5" s="61">
        <v>3967</v>
      </c>
      <c r="E5" s="62">
        <v>0.12479999999999999</v>
      </c>
      <c r="F5" s="24">
        <v>4.09</v>
      </c>
      <c r="G5" s="63"/>
      <c r="H5" s="25">
        <v>4.09</v>
      </c>
    </row>
    <row r="6" spans="1:10" ht="26.25" x14ac:dyDescent="0.25">
      <c r="A6" s="19">
        <v>560014</v>
      </c>
      <c r="B6" s="20" t="s">
        <v>20</v>
      </c>
      <c r="C6" s="21">
        <v>64</v>
      </c>
      <c r="D6" s="61">
        <v>891</v>
      </c>
      <c r="E6" s="62">
        <v>7.1800000000000003E-2</v>
      </c>
      <c r="F6" s="24">
        <v>2.35</v>
      </c>
      <c r="G6" s="26"/>
      <c r="H6" s="25">
        <v>2.2999999999999998</v>
      </c>
    </row>
    <row r="7" spans="1:10" x14ac:dyDescent="0.25">
      <c r="A7" s="19">
        <v>560017</v>
      </c>
      <c r="B7" s="20" t="s">
        <v>21</v>
      </c>
      <c r="C7" s="21">
        <v>3457</v>
      </c>
      <c r="D7" s="61">
        <v>18520</v>
      </c>
      <c r="E7" s="62">
        <v>0.1867</v>
      </c>
      <c r="F7" s="24">
        <v>5</v>
      </c>
      <c r="G7" s="26"/>
      <c r="H7" s="25">
        <v>5</v>
      </c>
    </row>
    <row r="8" spans="1:10" x14ac:dyDescent="0.25">
      <c r="A8" s="19">
        <v>560019</v>
      </c>
      <c r="B8" s="20" t="s">
        <v>22</v>
      </c>
      <c r="C8" s="21">
        <v>4236</v>
      </c>
      <c r="D8" s="61">
        <v>21273</v>
      </c>
      <c r="E8" s="62">
        <v>0.1991</v>
      </c>
      <c r="F8" s="24">
        <v>5</v>
      </c>
      <c r="G8" s="26"/>
      <c r="H8" s="25">
        <v>4.75</v>
      </c>
    </row>
    <row r="9" spans="1:10" x14ac:dyDescent="0.25">
      <c r="A9" s="19">
        <v>560021</v>
      </c>
      <c r="B9" s="20" t="s">
        <v>23</v>
      </c>
      <c r="C9" s="21">
        <v>2339</v>
      </c>
      <c r="D9" s="61">
        <v>13589</v>
      </c>
      <c r="E9" s="62">
        <v>0.1721</v>
      </c>
      <c r="F9" s="24">
        <v>5</v>
      </c>
      <c r="G9" s="26">
        <v>1</v>
      </c>
      <c r="H9" s="25">
        <v>0</v>
      </c>
    </row>
    <row r="10" spans="1:10" x14ac:dyDescent="0.25">
      <c r="A10" s="19">
        <v>560022</v>
      </c>
      <c r="B10" s="20" t="s">
        <v>24</v>
      </c>
      <c r="C10" s="21">
        <v>2663</v>
      </c>
      <c r="D10" s="61">
        <v>16183</v>
      </c>
      <c r="E10" s="62">
        <v>0.1646</v>
      </c>
      <c r="F10" s="24">
        <v>5</v>
      </c>
      <c r="G10" s="26"/>
      <c r="H10" s="25">
        <v>3.7</v>
      </c>
    </row>
    <row r="11" spans="1:10" x14ac:dyDescent="0.25">
      <c r="A11" s="19">
        <v>560024</v>
      </c>
      <c r="B11" s="20" t="s">
        <v>25</v>
      </c>
      <c r="C11" s="21">
        <v>64</v>
      </c>
      <c r="D11" s="61">
        <v>481</v>
      </c>
      <c r="E11" s="62">
        <v>0.1331</v>
      </c>
      <c r="F11" s="24">
        <v>4.3600000000000003</v>
      </c>
      <c r="G11" s="26"/>
      <c r="H11" s="25">
        <v>0.22</v>
      </c>
    </row>
    <row r="12" spans="1:10" ht="26.25" x14ac:dyDescent="0.25">
      <c r="A12" s="19">
        <v>560026</v>
      </c>
      <c r="B12" s="20" t="s">
        <v>26</v>
      </c>
      <c r="C12" s="21">
        <v>2565</v>
      </c>
      <c r="D12" s="61">
        <v>22615</v>
      </c>
      <c r="E12" s="62">
        <v>0.1134</v>
      </c>
      <c r="F12" s="24">
        <v>3.71</v>
      </c>
      <c r="G12" s="26"/>
      <c r="H12" s="25">
        <v>3.08</v>
      </c>
    </row>
    <row r="13" spans="1:10" x14ac:dyDescent="0.25">
      <c r="A13" s="19">
        <v>560032</v>
      </c>
      <c r="B13" s="20" t="s">
        <v>28</v>
      </c>
      <c r="C13" s="21">
        <v>327</v>
      </c>
      <c r="D13" s="61">
        <v>5193</v>
      </c>
      <c r="E13" s="62">
        <v>6.3E-2</v>
      </c>
      <c r="F13" s="24">
        <v>2.06</v>
      </c>
      <c r="G13" s="26"/>
      <c r="H13" s="25">
        <v>2.06</v>
      </c>
    </row>
    <row r="14" spans="1:10" x14ac:dyDescent="0.25">
      <c r="A14" s="19">
        <v>560033</v>
      </c>
      <c r="B14" s="20" t="s">
        <v>29</v>
      </c>
      <c r="C14" s="21">
        <v>1194</v>
      </c>
      <c r="D14" s="61">
        <v>9391</v>
      </c>
      <c r="E14" s="62">
        <v>0.12709999999999999</v>
      </c>
      <c r="F14" s="24">
        <v>4.16</v>
      </c>
      <c r="G14" s="26"/>
      <c r="H14" s="25">
        <v>4.16</v>
      </c>
    </row>
    <row r="15" spans="1:10" x14ac:dyDescent="0.25">
      <c r="A15" s="19">
        <v>560034</v>
      </c>
      <c r="B15" s="20" t="s">
        <v>30</v>
      </c>
      <c r="C15" s="21">
        <v>894</v>
      </c>
      <c r="D15" s="61">
        <v>9527</v>
      </c>
      <c r="E15" s="62">
        <v>9.3799999999999994E-2</v>
      </c>
      <c r="F15" s="24">
        <v>3.07</v>
      </c>
      <c r="G15" s="26"/>
      <c r="H15" s="25">
        <v>3.07</v>
      </c>
    </row>
    <row r="16" spans="1:10" x14ac:dyDescent="0.25">
      <c r="A16" s="19">
        <v>560035</v>
      </c>
      <c r="B16" s="20" t="s">
        <v>31</v>
      </c>
      <c r="C16" s="21">
        <v>0</v>
      </c>
      <c r="D16" s="61">
        <v>0</v>
      </c>
      <c r="E16" s="62">
        <v>0</v>
      </c>
      <c r="F16" s="24">
        <v>0</v>
      </c>
      <c r="G16" s="26"/>
      <c r="H16" s="25">
        <v>0</v>
      </c>
    </row>
    <row r="17" spans="1:8" x14ac:dyDescent="0.25">
      <c r="A17" s="19">
        <v>560036</v>
      </c>
      <c r="B17" s="20" t="s">
        <v>27</v>
      </c>
      <c r="C17" s="21">
        <v>1371</v>
      </c>
      <c r="D17" s="61">
        <v>11900</v>
      </c>
      <c r="E17" s="62">
        <v>0.1152</v>
      </c>
      <c r="F17" s="24">
        <v>3.77</v>
      </c>
      <c r="G17" s="26"/>
      <c r="H17" s="25">
        <v>3.09</v>
      </c>
    </row>
    <row r="18" spans="1:8" x14ac:dyDescent="0.25">
      <c r="A18" s="19">
        <v>560041</v>
      </c>
      <c r="B18" s="20" t="s">
        <v>33</v>
      </c>
      <c r="C18" s="21">
        <v>0</v>
      </c>
      <c r="D18" s="61">
        <v>0</v>
      </c>
      <c r="E18" s="62">
        <v>0</v>
      </c>
      <c r="F18" s="24">
        <v>0</v>
      </c>
      <c r="G18" s="26"/>
      <c r="H18" s="25">
        <v>0</v>
      </c>
    </row>
    <row r="19" spans="1:8" x14ac:dyDescent="0.25">
      <c r="A19" s="19">
        <v>560043</v>
      </c>
      <c r="B19" s="20" t="s">
        <v>34</v>
      </c>
      <c r="C19" s="21">
        <v>500</v>
      </c>
      <c r="D19" s="61">
        <v>5277</v>
      </c>
      <c r="E19" s="62">
        <v>9.4799999999999995E-2</v>
      </c>
      <c r="F19" s="24">
        <v>3.1</v>
      </c>
      <c r="G19" s="26"/>
      <c r="H19" s="25">
        <v>2.5099999999999998</v>
      </c>
    </row>
    <row r="20" spans="1:8" x14ac:dyDescent="0.25">
      <c r="A20" s="19">
        <v>560045</v>
      </c>
      <c r="B20" s="20" t="s">
        <v>35</v>
      </c>
      <c r="C20" s="21">
        <v>643</v>
      </c>
      <c r="D20" s="61">
        <v>4822</v>
      </c>
      <c r="E20" s="62">
        <v>0.1333</v>
      </c>
      <c r="F20" s="24">
        <v>4.37</v>
      </c>
      <c r="G20" s="26"/>
      <c r="H20" s="25">
        <v>3.36</v>
      </c>
    </row>
    <row r="21" spans="1:8" x14ac:dyDescent="0.25">
      <c r="A21" s="19">
        <v>560047</v>
      </c>
      <c r="B21" s="20" t="s">
        <v>36</v>
      </c>
      <c r="C21" s="21">
        <v>605</v>
      </c>
      <c r="D21" s="61">
        <v>7308</v>
      </c>
      <c r="E21" s="62">
        <v>8.2799999999999999E-2</v>
      </c>
      <c r="F21" s="24">
        <v>2.71</v>
      </c>
      <c r="G21" s="26"/>
      <c r="H21" s="25">
        <f>F21*VLOOKUP(A21,'[6]6Весовые коэф.'!$A$6:$G$65,7,0)</f>
        <v>2.11</v>
      </c>
    </row>
    <row r="22" spans="1:8" x14ac:dyDescent="0.25">
      <c r="A22" s="19">
        <v>560052</v>
      </c>
      <c r="B22" s="20" t="s">
        <v>38</v>
      </c>
      <c r="C22" s="21">
        <v>417</v>
      </c>
      <c r="D22" s="61">
        <v>4441</v>
      </c>
      <c r="E22" s="62">
        <v>9.3899999999999997E-2</v>
      </c>
      <c r="F22" s="24">
        <v>3.07</v>
      </c>
      <c r="G22" s="26"/>
      <c r="H22" s="25">
        <v>2.33</v>
      </c>
    </row>
    <row r="23" spans="1:8" x14ac:dyDescent="0.25">
      <c r="A23" s="19">
        <v>560053</v>
      </c>
      <c r="B23" s="20" t="s">
        <v>39</v>
      </c>
      <c r="C23" s="21">
        <v>711</v>
      </c>
      <c r="D23" s="61">
        <v>3979</v>
      </c>
      <c r="E23" s="62">
        <v>0.1787</v>
      </c>
      <c r="F23" s="24">
        <v>5</v>
      </c>
      <c r="G23" s="26"/>
      <c r="H23" s="25">
        <v>3.9</v>
      </c>
    </row>
    <row r="24" spans="1:8" x14ac:dyDescent="0.25">
      <c r="A24" s="19">
        <v>560054</v>
      </c>
      <c r="B24" s="20" t="s">
        <v>40</v>
      </c>
      <c r="C24" s="21">
        <v>371</v>
      </c>
      <c r="D24" s="61">
        <v>3993</v>
      </c>
      <c r="E24" s="62">
        <v>9.2899999999999996E-2</v>
      </c>
      <c r="F24" s="24">
        <v>3.04</v>
      </c>
      <c r="G24" s="26"/>
      <c r="H24" s="25">
        <v>2.2799999999999998</v>
      </c>
    </row>
    <row r="25" spans="1:8" x14ac:dyDescent="0.25">
      <c r="A25" s="19">
        <v>560055</v>
      </c>
      <c r="B25" s="20" t="s">
        <v>41</v>
      </c>
      <c r="C25" s="21">
        <v>369</v>
      </c>
      <c r="D25" s="61">
        <v>2887</v>
      </c>
      <c r="E25" s="62">
        <v>0.1278</v>
      </c>
      <c r="F25" s="24">
        <v>4.1900000000000004</v>
      </c>
      <c r="G25" s="26"/>
      <c r="H25" s="25">
        <v>3.35</v>
      </c>
    </row>
    <row r="26" spans="1:8" x14ac:dyDescent="0.25">
      <c r="A26" s="19">
        <v>560056</v>
      </c>
      <c r="B26" s="20" t="s">
        <v>42</v>
      </c>
      <c r="C26" s="21">
        <v>483</v>
      </c>
      <c r="D26" s="61">
        <v>3935</v>
      </c>
      <c r="E26" s="62">
        <v>0.1227</v>
      </c>
      <c r="F26" s="24">
        <v>4.0199999999999996</v>
      </c>
      <c r="G26" s="26"/>
      <c r="H26" s="25">
        <v>3.3</v>
      </c>
    </row>
    <row r="27" spans="1:8" x14ac:dyDescent="0.25">
      <c r="A27" s="19">
        <v>560057</v>
      </c>
      <c r="B27" s="20" t="s">
        <v>43</v>
      </c>
      <c r="C27" s="21">
        <v>660</v>
      </c>
      <c r="D27" s="61">
        <v>3166</v>
      </c>
      <c r="E27" s="62">
        <v>0.20849999999999999</v>
      </c>
      <c r="F27" s="24">
        <v>5</v>
      </c>
      <c r="G27" s="26"/>
      <c r="H27" s="25">
        <v>3.95</v>
      </c>
    </row>
    <row r="28" spans="1:8" x14ac:dyDescent="0.25">
      <c r="A28" s="19">
        <v>560058</v>
      </c>
      <c r="B28" s="20" t="s">
        <v>44</v>
      </c>
      <c r="C28" s="21">
        <v>1600</v>
      </c>
      <c r="D28" s="61">
        <v>8378</v>
      </c>
      <c r="E28" s="62">
        <v>0.191</v>
      </c>
      <c r="F28" s="24">
        <v>5</v>
      </c>
      <c r="G28" s="26"/>
      <c r="H28" s="25">
        <v>3.9</v>
      </c>
    </row>
    <row r="29" spans="1:8" x14ac:dyDescent="0.25">
      <c r="A29" s="19">
        <v>560059</v>
      </c>
      <c r="B29" s="20" t="s">
        <v>45</v>
      </c>
      <c r="C29" s="21">
        <v>478</v>
      </c>
      <c r="D29" s="61">
        <v>2683</v>
      </c>
      <c r="E29" s="62">
        <v>0.1782</v>
      </c>
      <c r="F29" s="24">
        <v>5</v>
      </c>
      <c r="G29" s="26"/>
      <c r="H29" s="25">
        <v>4</v>
      </c>
    </row>
    <row r="30" spans="1:8" x14ac:dyDescent="0.25">
      <c r="A30" s="19">
        <v>560060</v>
      </c>
      <c r="B30" s="20" t="s">
        <v>46</v>
      </c>
      <c r="C30" s="21">
        <v>309</v>
      </c>
      <c r="D30" s="61">
        <v>3026</v>
      </c>
      <c r="E30" s="62">
        <v>0.1021</v>
      </c>
      <c r="F30" s="24">
        <v>3.34</v>
      </c>
      <c r="G30" s="26"/>
      <c r="H30" s="25">
        <v>2.57</v>
      </c>
    </row>
    <row r="31" spans="1:8" x14ac:dyDescent="0.25">
      <c r="A31" s="19">
        <v>560061</v>
      </c>
      <c r="B31" s="20" t="s">
        <v>47</v>
      </c>
      <c r="C31" s="21">
        <v>375</v>
      </c>
      <c r="D31" s="61">
        <v>4334</v>
      </c>
      <c r="E31" s="62">
        <v>8.6499999999999994E-2</v>
      </c>
      <c r="F31" s="24">
        <v>2.83</v>
      </c>
      <c r="G31" s="26"/>
      <c r="H31" s="25">
        <v>2.1800000000000002</v>
      </c>
    </row>
    <row r="32" spans="1:8" x14ac:dyDescent="0.25">
      <c r="A32" s="19">
        <v>560062</v>
      </c>
      <c r="B32" s="20" t="s">
        <v>48</v>
      </c>
      <c r="C32" s="21">
        <v>320</v>
      </c>
      <c r="D32" s="61">
        <v>3291</v>
      </c>
      <c r="E32" s="62">
        <v>9.7199999999999995E-2</v>
      </c>
      <c r="F32" s="24">
        <v>3.18</v>
      </c>
      <c r="G32" s="26"/>
      <c r="H32" s="25">
        <v>2.54</v>
      </c>
    </row>
    <row r="33" spans="1:8" x14ac:dyDescent="0.25">
      <c r="A33" s="19">
        <v>560063</v>
      </c>
      <c r="B33" s="20" t="s">
        <v>49</v>
      </c>
      <c r="C33" s="21">
        <v>478</v>
      </c>
      <c r="D33" s="61">
        <v>3456</v>
      </c>
      <c r="E33" s="62">
        <v>0.13830000000000001</v>
      </c>
      <c r="F33" s="24">
        <v>4.53</v>
      </c>
      <c r="G33" s="26"/>
      <c r="H33" s="25">
        <v>3.49</v>
      </c>
    </row>
    <row r="34" spans="1:8" x14ac:dyDescent="0.25">
      <c r="A34" s="19">
        <v>560064</v>
      </c>
      <c r="B34" s="20" t="s">
        <v>50</v>
      </c>
      <c r="C34" s="21">
        <v>839</v>
      </c>
      <c r="D34" s="61">
        <v>7813</v>
      </c>
      <c r="E34" s="62">
        <v>0.1074</v>
      </c>
      <c r="F34" s="24">
        <v>3.52</v>
      </c>
      <c r="G34" s="26"/>
      <c r="H34" s="25">
        <v>2.71</v>
      </c>
    </row>
    <row r="35" spans="1:8" x14ac:dyDescent="0.25">
      <c r="A35" s="19">
        <v>560065</v>
      </c>
      <c r="B35" s="20" t="s">
        <v>51</v>
      </c>
      <c r="C35" s="21">
        <v>551</v>
      </c>
      <c r="D35" s="61">
        <v>3321</v>
      </c>
      <c r="E35" s="62">
        <v>0.16589999999999999</v>
      </c>
      <c r="F35" s="24">
        <v>5</v>
      </c>
      <c r="G35" s="26"/>
      <c r="H35" s="25">
        <v>4.05</v>
      </c>
    </row>
    <row r="36" spans="1:8" x14ac:dyDescent="0.25">
      <c r="A36" s="19">
        <v>560066</v>
      </c>
      <c r="B36" s="20" t="s">
        <v>52</v>
      </c>
      <c r="C36" s="21">
        <v>252</v>
      </c>
      <c r="D36" s="61">
        <v>2218</v>
      </c>
      <c r="E36" s="62">
        <v>0.11360000000000001</v>
      </c>
      <c r="F36" s="24">
        <v>3.72</v>
      </c>
      <c r="G36" s="26"/>
      <c r="H36" s="25">
        <v>2.98</v>
      </c>
    </row>
    <row r="37" spans="1:8" x14ac:dyDescent="0.25">
      <c r="A37" s="19">
        <v>560067</v>
      </c>
      <c r="B37" s="20" t="s">
        <v>53</v>
      </c>
      <c r="C37" s="21">
        <v>267</v>
      </c>
      <c r="D37" s="61">
        <v>5408</v>
      </c>
      <c r="E37" s="62">
        <v>4.9399999999999999E-2</v>
      </c>
      <c r="F37" s="24">
        <v>1.61</v>
      </c>
      <c r="G37" s="26"/>
      <c r="H37" s="25">
        <v>1.22</v>
      </c>
    </row>
    <row r="38" spans="1:8" x14ac:dyDescent="0.25">
      <c r="A38" s="19">
        <v>560068</v>
      </c>
      <c r="B38" s="20" t="s">
        <v>54</v>
      </c>
      <c r="C38" s="21">
        <v>375</v>
      </c>
      <c r="D38" s="61">
        <v>6329</v>
      </c>
      <c r="E38" s="62">
        <v>5.9299999999999999E-2</v>
      </c>
      <c r="F38" s="24">
        <v>1.93</v>
      </c>
      <c r="G38" s="26"/>
      <c r="H38" s="25">
        <v>1.51</v>
      </c>
    </row>
    <row r="39" spans="1:8" x14ac:dyDescent="0.25">
      <c r="A39" s="19">
        <v>560069</v>
      </c>
      <c r="B39" s="20" t="s">
        <v>55</v>
      </c>
      <c r="C39" s="21">
        <v>761</v>
      </c>
      <c r="D39" s="61">
        <v>3906</v>
      </c>
      <c r="E39" s="62">
        <v>0.1948</v>
      </c>
      <c r="F39" s="24">
        <v>5</v>
      </c>
      <c r="G39" s="26"/>
      <c r="H39" s="25">
        <v>3.9</v>
      </c>
    </row>
    <row r="40" spans="1:8" x14ac:dyDescent="0.25">
      <c r="A40" s="19">
        <v>560070</v>
      </c>
      <c r="B40" s="20" t="s">
        <v>56</v>
      </c>
      <c r="C40" s="21">
        <v>1302</v>
      </c>
      <c r="D40" s="61">
        <v>13845</v>
      </c>
      <c r="E40" s="62">
        <v>9.4E-2</v>
      </c>
      <c r="F40" s="24">
        <v>3.07</v>
      </c>
      <c r="G40" s="26"/>
      <c r="H40" s="25">
        <v>2.33</v>
      </c>
    </row>
    <row r="41" spans="1:8" x14ac:dyDescent="0.25">
      <c r="A41" s="19">
        <v>560071</v>
      </c>
      <c r="B41" s="20" t="s">
        <v>57</v>
      </c>
      <c r="C41" s="21">
        <v>708</v>
      </c>
      <c r="D41" s="61">
        <v>4487</v>
      </c>
      <c r="E41" s="62">
        <v>0.1578</v>
      </c>
      <c r="F41" s="24">
        <v>5</v>
      </c>
      <c r="G41" s="26"/>
      <c r="H41" s="25">
        <v>3.75</v>
      </c>
    </row>
    <row r="42" spans="1:8" x14ac:dyDescent="0.25">
      <c r="A42" s="19">
        <v>560072</v>
      </c>
      <c r="B42" s="20" t="s">
        <v>58</v>
      </c>
      <c r="C42" s="21">
        <v>968</v>
      </c>
      <c r="D42" s="61">
        <v>4862</v>
      </c>
      <c r="E42" s="62">
        <v>0.1991</v>
      </c>
      <c r="F42" s="24">
        <v>5</v>
      </c>
      <c r="G42" s="26"/>
      <c r="H42" s="25">
        <v>3.95</v>
      </c>
    </row>
    <row r="43" spans="1:8" x14ac:dyDescent="0.25">
      <c r="A43" s="19">
        <v>560073</v>
      </c>
      <c r="B43" s="20" t="s">
        <v>59</v>
      </c>
      <c r="C43" s="21">
        <v>271</v>
      </c>
      <c r="D43" s="61">
        <v>2745</v>
      </c>
      <c r="E43" s="62">
        <v>9.8699999999999996E-2</v>
      </c>
      <c r="F43" s="24">
        <v>3.23</v>
      </c>
      <c r="G43" s="26"/>
      <c r="H43" s="25">
        <v>2.68</v>
      </c>
    </row>
    <row r="44" spans="1:8" x14ac:dyDescent="0.25">
      <c r="A44" s="19">
        <v>560074</v>
      </c>
      <c r="B44" s="20" t="s">
        <v>60</v>
      </c>
      <c r="C44" s="21">
        <v>328</v>
      </c>
      <c r="D44" s="61">
        <v>4235</v>
      </c>
      <c r="E44" s="62">
        <v>7.7399999999999997E-2</v>
      </c>
      <c r="F44" s="24">
        <v>2.5299999999999998</v>
      </c>
      <c r="G44" s="26"/>
      <c r="H44" s="25">
        <v>1.92</v>
      </c>
    </row>
    <row r="45" spans="1:8" x14ac:dyDescent="0.25">
      <c r="A45" s="19">
        <v>560075</v>
      </c>
      <c r="B45" s="20" t="s">
        <v>61</v>
      </c>
      <c r="C45" s="21">
        <v>1245</v>
      </c>
      <c r="D45" s="61">
        <v>7319</v>
      </c>
      <c r="E45" s="62">
        <v>0.1701</v>
      </c>
      <c r="F45" s="24">
        <v>5</v>
      </c>
      <c r="G45" s="26">
        <v>1</v>
      </c>
      <c r="H45" s="25">
        <v>0</v>
      </c>
    </row>
    <row r="46" spans="1:8" x14ac:dyDescent="0.25">
      <c r="A46" s="19">
        <v>560076</v>
      </c>
      <c r="B46" s="20" t="s">
        <v>62</v>
      </c>
      <c r="C46" s="21">
        <v>1</v>
      </c>
      <c r="D46" s="61">
        <v>2248</v>
      </c>
      <c r="E46" s="62">
        <v>4.0000000000000002E-4</v>
      </c>
      <c r="F46" s="24">
        <v>0</v>
      </c>
      <c r="G46" s="26"/>
      <c r="H46" s="25">
        <v>0</v>
      </c>
    </row>
    <row r="47" spans="1:8" x14ac:dyDescent="0.25">
      <c r="A47" s="19">
        <v>560077</v>
      </c>
      <c r="B47" s="20" t="s">
        <v>63</v>
      </c>
      <c r="C47" s="21">
        <v>152</v>
      </c>
      <c r="D47" s="61">
        <v>2665</v>
      </c>
      <c r="E47" s="62">
        <v>5.7000000000000002E-2</v>
      </c>
      <c r="F47" s="24">
        <v>1.86</v>
      </c>
      <c r="G47" s="26"/>
      <c r="H47" s="25">
        <v>1.54</v>
      </c>
    </row>
    <row r="48" spans="1:8" x14ac:dyDescent="0.25">
      <c r="A48" s="19">
        <v>560078</v>
      </c>
      <c r="B48" s="20" t="s">
        <v>64</v>
      </c>
      <c r="C48" s="21">
        <v>1162</v>
      </c>
      <c r="D48" s="61">
        <v>8368</v>
      </c>
      <c r="E48" s="62">
        <v>0.1389</v>
      </c>
      <c r="F48" s="24">
        <v>4.55</v>
      </c>
      <c r="G48" s="26"/>
      <c r="H48" s="25">
        <v>3.41</v>
      </c>
    </row>
    <row r="49" spans="1:8" x14ac:dyDescent="0.25">
      <c r="A49" s="19">
        <v>560079</v>
      </c>
      <c r="B49" s="20" t="s">
        <v>65</v>
      </c>
      <c r="C49" s="21">
        <v>642</v>
      </c>
      <c r="D49" s="61">
        <v>8294</v>
      </c>
      <c r="E49" s="62">
        <v>7.7399999999999997E-2</v>
      </c>
      <c r="F49" s="24">
        <v>2.5299999999999998</v>
      </c>
      <c r="G49" s="26"/>
      <c r="H49" s="25">
        <v>1.95</v>
      </c>
    </row>
    <row r="50" spans="1:8" x14ac:dyDescent="0.25">
      <c r="A50" s="19">
        <v>560080</v>
      </c>
      <c r="B50" s="20" t="s">
        <v>66</v>
      </c>
      <c r="C50" s="21">
        <v>743</v>
      </c>
      <c r="D50" s="61">
        <v>4294</v>
      </c>
      <c r="E50" s="62">
        <v>0.17299999999999999</v>
      </c>
      <c r="F50" s="24">
        <v>5</v>
      </c>
      <c r="G50" s="26"/>
      <c r="H50" s="25">
        <v>3.85</v>
      </c>
    </row>
    <row r="51" spans="1:8" x14ac:dyDescent="0.25">
      <c r="A51" s="19">
        <v>560081</v>
      </c>
      <c r="B51" s="20" t="s">
        <v>67</v>
      </c>
      <c r="C51" s="21">
        <v>413</v>
      </c>
      <c r="D51" s="61">
        <v>4944</v>
      </c>
      <c r="E51" s="62">
        <v>8.3500000000000005E-2</v>
      </c>
      <c r="F51" s="24">
        <v>2.73</v>
      </c>
      <c r="G51" s="26"/>
      <c r="H51" s="25">
        <v>2.0499999999999998</v>
      </c>
    </row>
    <row r="52" spans="1:8" x14ac:dyDescent="0.25">
      <c r="A52" s="19">
        <v>560082</v>
      </c>
      <c r="B52" s="20" t="s">
        <v>68</v>
      </c>
      <c r="C52" s="21">
        <v>237</v>
      </c>
      <c r="D52" s="61">
        <v>3922</v>
      </c>
      <c r="E52" s="62">
        <v>6.0400000000000002E-2</v>
      </c>
      <c r="F52" s="24">
        <v>1.97</v>
      </c>
      <c r="G52" s="26"/>
      <c r="H52" s="25">
        <v>1.58</v>
      </c>
    </row>
    <row r="53" spans="1:8" x14ac:dyDescent="0.25">
      <c r="A53" s="19">
        <v>560083</v>
      </c>
      <c r="B53" s="20" t="s">
        <v>69</v>
      </c>
      <c r="C53" s="21">
        <v>581</v>
      </c>
      <c r="D53" s="61">
        <v>3459</v>
      </c>
      <c r="E53" s="62">
        <v>0.16800000000000001</v>
      </c>
      <c r="F53" s="24">
        <v>5</v>
      </c>
      <c r="G53" s="26"/>
      <c r="H53" s="25">
        <v>4.05</v>
      </c>
    </row>
    <row r="54" spans="1:8" x14ac:dyDescent="0.25">
      <c r="A54" s="19">
        <v>560084</v>
      </c>
      <c r="B54" s="20" t="s">
        <v>70</v>
      </c>
      <c r="C54" s="21">
        <v>39</v>
      </c>
      <c r="D54" s="61">
        <v>5246</v>
      </c>
      <c r="E54" s="62">
        <v>7.4000000000000003E-3</v>
      </c>
      <c r="F54" s="24">
        <v>0.23</v>
      </c>
      <c r="G54" s="26"/>
      <c r="H54" s="25">
        <v>0.17</v>
      </c>
    </row>
    <row r="55" spans="1:8" ht="26.25" x14ac:dyDescent="0.25">
      <c r="A55" s="19">
        <v>560085</v>
      </c>
      <c r="B55" s="20" t="s">
        <v>71</v>
      </c>
      <c r="C55" s="21">
        <v>476</v>
      </c>
      <c r="D55" s="61">
        <v>2039</v>
      </c>
      <c r="E55" s="62">
        <v>0.2334</v>
      </c>
      <c r="F55" s="24">
        <v>5</v>
      </c>
      <c r="G55" s="26"/>
      <c r="H55" s="25">
        <v>4.7</v>
      </c>
    </row>
    <row r="56" spans="1:8" ht="26.25" x14ac:dyDescent="0.25">
      <c r="A56" s="19">
        <v>560086</v>
      </c>
      <c r="B56" s="20" t="s">
        <v>72</v>
      </c>
      <c r="C56" s="21">
        <v>634</v>
      </c>
      <c r="D56" s="61">
        <v>4370</v>
      </c>
      <c r="E56" s="62">
        <v>0.14510000000000001</v>
      </c>
      <c r="F56" s="24">
        <v>4.75</v>
      </c>
      <c r="G56" s="26"/>
      <c r="H56" s="25">
        <v>4.5599999999999996</v>
      </c>
    </row>
    <row r="57" spans="1:8" x14ac:dyDescent="0.25">
      <c r="A57" s="19">
        <v>560087</v>
      </c>
      <c r="B57" s="20" t="s">
        <v>73</v>
      </c>
      <c r="C57" s="21">
        <v>117</v>
      </c>
      <c r="D57" s="61">
        <v>5744</v>
      </c>
      <c r="E57" s="62">
        <v>2.0400000000000001E-2</v>
      </c>
      <c r="F57" s="24">
        <v>0.66</v>
      </c>
      <c r="G57" s="26"/>
      <c r="H57" s="25">
        <v>0.66</v>
      </c>
    </row>
    <row r="58" spans="1:8" ht="26.25" x14ac:dyDescent="0.25">
      <c r="A58" s="19">
        <v>560088</v>
      </c>
      <c r="B58" s="20" t="s">
        <v>74</v>
      </c>
      <c r="C58" s="21">
        <v>155</v>
      </c>
      <c r="D58" s="61">
        <v>1364</v>
      </c>
      <c r="E58" s="62">
        <v>0.11360000000000001</v>
      </c>
      <c r="F58" s="24">
        <v>3.72</v>
      </c>
      <c r="G58" s="26"/>
      <c r="H58" s="25">
        <v>3.72</v>
      </c>
    </row>
    <row r="59" spans="1:8" ht="26.25" x14ac:dyDescent="0.25">
      <c r="A59" s="19">
        <v>560089</v>
      </c>
      <c r="B59" s="20" t="s">
        <v>75</v>
      </c>
      <c r="C59" s="21">
        <v>0</v>
      </c>
      <c r="D59" s="61">
        <v>867</v>
      </c>
      <c r="E59" s="62">
        <v>0</v>
      </c>
      <c r="F59" s="24">
        <v>0</v>
      </c>
      <c r="G59" s="26"/>
      <c r="H59" s="25">
        <v>0</v>
      </c>
    </row>
    <row r="60" spans="1:8" ht="26.25" x14ac:dyDescent="0.25">
      <c r="A60" s="19">
        <v>560096</v>
      </c>
      <c r="B60" s="20" t="s">
        <v>76</v>
      </c>
      <c r="C60" s="21">
        <v>0</v>
      </c>
      <c r="D60" s="61">
        <v>138</v>
      </c>
      <c r="E60" s="62">
        <v>0</v>
      </c>
      <c r="F60" s="24">
        <v>0</v>
      </c>
      <c r="G60" s="26"/>
      <c r="H60" s="25">
        <v>0</v>
      </c>
    </row>
    <row r="61" spans="1:8" ht="26.25" x14ac:dyDescent="0.25">
      <c r="A61" s="19">
        <v>560098</v>
      </c>
      <c r="B61" s="20" t="s">
        <v>77</v>
      </c>
      <c r="C61" s="21">
        <v>0</v>
      </c>
      <c r="D61" s="61">
        <v>1464</v>
      </c>
      <c r="E61" s="62">
        <v>0</v>
      </c>
      <c r="F61" s="24">
        <v>0</v>
      </c>
      <c r="G61" s="26"/>
      <c r="H61" s="25">
        <v>0</v>
      </c>
    </row>
    <row r="62" spans="1:8" ht="26.25" x14ac:dyDescent="0.25">
      <c r="A62" s="19">
        <v>560099</v>
      </c>
      <c r="B62" s="20" t="s">
        <v>78</v>
      </c>
      <c r="C62" s="21">
        <v>0</v>
      </c>
      <c r="D62" s="61">
        <v>610</v>
      </c>
      <c r="E62" s="62">
        <v>0</v>
      </c>
      <c r="F62" s="24">
        <v>0</v>
      </c>
      <c r="G62" s="26"/>
      <c r="H62" s="25">
        <v>0</v>
      </c>
    </row>
    <row r="63" spans="1:8" ht="39" x14ac:dyDescent="0.25">
      <c r="A63" s="19">
        <v>560206</v>
      </c>
      <c r="B63" s="20" t="s">
        <v>32</v>
      </c>
      <c r="C63" s="21">
        <v>2612</v>
      </c>
      <c r="D63" s="61">
        <v>18779</v>
      </c>
      <c r="E63" s="62">
        <v>0.1391</v>
      </c>
      <c r="F63" s="24">
        <v>4.5599999999999996</v>
      </c>
      <c r="G63" s="26">
        <v>1</v>
      </c>
      <c r="H63" s="25">
        <v>0</v>
      </c>
    </row>
    <row r="64" spans="1:8" ht="39" x14ac:dyDescent="0.25">
      <c r="A64" s="19">
        <v>560214</v>
      </c>
      <c r="B64" s="30" t="s">
        <v>37</v>
      </c>
      <c r="C64" s="21">
        <v>0</v>
      </c>
      <c r="D64" s="61">
        <v>20036</v>
      </c>
      <c r="E64" s="62">
        <v>0</v>
      </c>
      <c r="F64" s="24">
        <v>0</v>
      </c>
      <c r="G64" s="26"/>
      <c r="H64" s="25">
        <v>0</v>
      </c>
    </row>
    <row r="65" spans="1:8" s="39" customFormat="1" ht="12.75" x14ac:dyDescent="0.2">
      <c r="A65" s="64"/>
      <c r="B65" s="65" t="s">
        <v>97</v>
      </c>
      <c r="C65" s="66">
        <v>43819</v>
      </c>
      <c r="D65" s="66">
        <v>343809</v>
      </c>
      <c r="E65" s="62">
        <v>0.1275</v>
      </c>
      <c r="F65" s="67"/>
      <c r="G65" s="63"/>
      <c r="H65" s="18"/>
    </row>
  </sheetData>
  <mergeCells count="3">
    <mergeCell ref="A2:H2"/>
    <mergeCell ref="A3:H3"/>
    <mergeCell ref="E1:H1"/>
  </mergeCells>
  <pageMargins left="0.7" right="0.7" top="0.75" bottom="0.75" header="0.3" footer="0.3"/>
  <pageSetup paperSize="9" scale="7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view="pageBreakPreview" zoomScale="98" zoomScaleNormal="100" zoomScaleSheetLayoutView="98" workbookViewId="0">
      <pane xSplit="2" ySplit="5" topLeftCell="C24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5" x14ac:dyDescent="0.25"/>
  <cols>
    <col min="1" max="1" width="7" style="1" bestFit="1" customWidth="1"/>
    <col min="2" max="2" width="29.85546875" customWidth="1"/>
    <col min="3" max="3" width="10.28515625" customWidth="1"/>
    <col min="4" max="4" width="10.140625" customWidth="1"/>
    <col min="5" max="5" width="10.85546875" customWidth="1"/>
    <col min="6" max="6" width="10.28515625" customWidth="1"/>
    <col min="7" max="7" width="9.42578125" style="55" customWidth="1"/>
    <col min="8" max="8" width="9.5703125" style="55" customWidth="1"/>
    <col min="9" max="9" width="10.7109375" style="39" customWidth="1"/>
    <col min="10" max="10" width="8.42578125" style="39" customWidth="1"/>
    <col min="11" max="11" width="10.28515625" style="16" customWidth="1"/>
    <col min="12" max="12" width="11.140625" style="17" customWidth="1"/>
    <col min="13" max="13" width="10.42578125" style="41" customWidth="1"/>
    <col min="14" max="14" width="7.28515625" style="41" customWidth="1"/>
    <col min="15" max="15" width="12" style="39" customWidth="1"/>
    <col min="254" max="254" width="7" bestFit="1" customWidth="1"/>
    <col min="255" max="255" width="29.85546875" customWidth="1"/>
    <col min="256" max="256" width="10.28515625" customWidth="1"/>
    <col min="257" max="257" width="10.140625" customWidth="1"/>
    <col min="258" max="258" width="10.85546875" customWidth="1"/>
    <col min="259" max="259" width="10.28515625" customWidth="1"/>
    <col min="260" max="260" width="9.42578125" customWidth="1"/>
    <col min="261" max="261" width="9.5703125" customWidth="1"/>
    <col min="262" max="262" width="10.7109375" customWidth="1"/>
    <col min="263" max="263" width="8.42578125" customWidth="1"/>
    <col min="264" max="264" width="10.28515625" customWidth="1"/>
    <col min="265" max="265" width="11.140625" customWidth="1"/>
    <col min="266" max="266" width="10.42578125" customWidth="1"/>
    <col min="267" max="267" width="7.28515625" customWidth="1"/>
    <col min="268" max="268" width="12" customWidth="1"/>
    <col min="510" max="510" width="7" bestFit="1" customWidth="1"/>
    <col min="511" max="511" width="29.85546875" customWidth="1"/>
    <col min="512" max="512" width="10.28515625" customWidth="1"/>
    <col min="513" max="513" width="10.140625" customWidth="1"/>
    <col min="514" max="514" width="10.85546875" customWidth="1"/>
    <col min="515" max="515" width="10.28515625" customWidth="1"/>
    <col min="516" max="516" width="9.42578125" customWidth="1"/>
    <col min="517" max="517" width="9.5703125" customWidth="1"/>
    <col min="518" max="518" width="10.7109375" customWidth="1"/>
    <col min="519" max="519" width="8.42578125" customWidth="1"/>
    <col min="520" max="520" width="10.28515625" customWidth="1"/>
    <col min="521" max="521" width="11.140625" customWidth="1"/>
    <col min="522" max="522" width="10.42578125" customWidth="1"/>
    <col min="523" max="523" width="7.28515625" customWidth="1"/>
    <col min="524" max="524" width="12" customWidth="1"/>
    <col min="766" max="766" width="7" bestFit="1" customWidth="1"/>
    <col min="767" max="767" width="29.85546875" customWidth="1"/>
    <col min="768" max="768" width="10.28515625" customWidth="1"/>
    <col min="769" max="769" width="10.140625" customWidth="1"/>
    <col min="770" max="770" width="10.85546875" customWidth="1"/>
    <col min="771" max="771" width="10.28515625" customWidth="1"/>
    <col min="772" max="772" width="9.42578125" customWidth="1"/>
    <col min="773" max="773" width="9.5703125" customWidth="1"/>
    <col min="774" max="774" width="10.7109375" customWidth="1"/>
    <col min="775" max="775" width="8.42578125" customWidth="1"/>
    <col min="776" max="776" width="10.28515625" customWidth="1"/>
    <col min="777" max="777" width="11.140625" customWidth="1"/>
    <col min="778" max="778" width="10.42578125" customWidth="1"/>
    <col min="779" max="779" width="7.28515625" customWidth="1"/>
    <col min="780" max="780" width="12" customWidth="1"/>
    <col min="1022" max="1022" width="7" bestFit="1" customWidth="1"/>
    <col min="1023" max="1023" width="29.85546875" customWidth="1"/>
    <col min="1024" max="1024" width="10.28515625" customWidth="1"/>
    <col min="1025" max="1025" width="10.140625" customWidth="1"/>
    <col min="1026" max="1026" width="10.85546875" customWidth="1"/>
    <col min="1027" max="1027" width="10.28515625" customWidth="1"/>
    <col min="1028" max="1028" width="9.42578125" customWidth="1"/>
    <col min="1029" max="1029" width="9.5703125" customWidth="1"/>
    <col min="1030" max="1030" width="10.7109375" customWidth="1"/>
    <col min="1031" max="1031" width="8.42578125" customWidth="1"/>
    <col min="1032" max="1032" width="10.28515625" customWidth="1"/>
    <col min="1033" max="1033" width="11.140625" customWidth="1"/>
    <col min="1034" max="1034" width="10.42578125" customWidth="1"/>
    <col min="1035" max="1035" width="7.28515625" customWidth="1"/>
    <col min="1036" max="1036" width="12" customWidth="1"/>
    <col min="1278" max="1278" width="7" bestFit="1" customWidth="1"/>
    <col min="1279" max="1279" width="29.85546875" customWidth="1"/>
    <col min="1280" max="1280" width="10.28515625" customWidth="1"/>
    <col min="1281" max="1281" width="10.140625" customWidth="1"/>
    <col min="1282" max="1282" width="10.85546875" customWidth="1"/>
    <col min="1283" max="1283" width="10.28515625" customWidth="1"/>
    <col min="1284" max="1284" width="9.42578125" customWidth="1"/>
    <col min="1285" max="1285" width="9.5703125" customWidth="1"/>
    <col min="1286" max="1286" width="10.7109375" customWidth="1"/>
    <col min="1287" max="1287" width="8.42578125" customWidth="1"/>
    <col min="1288" max="1288" width="10.28515625" customWidth="1"/>
    <col min="1289" max="1289" width="11.140625" customWidth="1"/>
    <col min="1290" max="1290" width="10.42578125" customWidth="1"/>
    <col min="1291" max="1291" width="7.28515625" customWidth="1"/>
    <col min="1292" max="1292" width="12" customWidth="1"/>
    <col min="1534" max="1534" width="7" bestFit="1" customWidth="1"/>
    <col min="1535" max="1535" width="29.85546875" customWidth="1"/>
    <col min="1536" max="1536" width="10.28515625" customWidth="1"/>
    <col min="1537" max="1537" width="10.140625" customWidth="1"/>
    <col min="1538" max="1538" width="10.85546875" customWidth="1"/>
    <col min="1539" max="1539" width="10.28515625" customWidth="1"/>
    <col min="1540" max="1540" width="9.42578125" customWidth="1"/>
    <col min="1541" max="1541" width="9.5703125" customWidth="1"/>
    <col min="1542" max="1542" width="10.7109375" customWidth="1"/>
    <col min="1543" max="1543" width="8.42578125" customWidth="1"/>
    <col min="1544" max="1544" width="10.28515625" customWidth="1"/>
    <col min="1545" max="1545" width="11.140625" customWidth="1"/>
    <col min="1546" max="1546" width="10.42578125" customWidth="1"/>
    <col min="1547" max="1547" width="7.28515625" customWidth="1"/>
    <col min="1548" max="1548" width="12" customWidth="1"/>
    <col min="1790" max="1790" width="7" bestFit="1" customWidth="1"/>
    <col min="1791" max="1791" width="29.85546875" customWidth="1"/>
    <col min="1792" max="1792" width="10.28515625" customWidth="1"/>
    <col min="1793" max="1793" width="10.140625" customWidth="1"/>
    <col min="1794" max="1794" width="10.85546875" customWidth="1"/>
    <col min="1795" max="1795" width="10.28515625" customWidth="1"/>
    <col min="1796" max="1796" width="9.42578125" customWidth="1"/>
    <col min="1797" max="1797" width="9.5703125" customWidth="1"/>
    <col min="1798" max="1798" width="10.7109375" customWidth="1"/>
    <col min="1799" max="1799" width="8.42578125" customWidth="1"/>
    <col min="1800" max="1800" width="10.28515625" customWidth="1"/>
    <col min="1801" max="1801" width="11.140625" customWidth="1"/>
    <col min="1802" max="1802" width="10.42578125" customWidth="1"/>
    <col min="1803" max="1803" width="7.28515625" customWidth="1"/>
    <col min="1804" max="1804" width="12" customWidth="1"/>
    <col min="2046" max="2046" width="7" bestFit="1" customWidth="1"/>
    <col min="2047" max="2047" width="29.85546875" customWidth="1"/>
    <col min="2048" max="2048" width="10.28515625" customWidth="1"/>
    <col min="2049" max="2049" width="10.140625" customWidth="1"/>
    <col min="2050" max="2050" width="10.85546875" customWidth="1"/>
    <col min="2051" max="2051" width="10.28515625" customWidth="1"/>
    <col min="2052" max="2052" width="9.42578125" customWidth="1"/>
    <col min="2053" max="2053" width="9.5703125" customWidth="1"/>
    <col min="2054" max="2054" width="10.7109375" customWidth="1"/>
    <col min="2055" max="2055" width="8.42578125" customWidth="1"/>
    <col min="2056" max="2056" width="10.28515625" customWidth="1"/>
    <col min="2057" max="2057" width="11.140625" customWidth="1"/>
    <col min="2058" max="2058" width="10.42578125" customWidth="1"/>
    <col min="2059" max="2059" width="7.28515625" customWidth="1"/>
    <col min="2060" max="2060" width="12" customWidth="1"/>
    <col min="2302" max="2302" width="7" bestFit="1" customWidth="1"/>
    <col min="2303" max="2303" width="29.85546875" customWidth="1"/>
    <col min="2304" max="2304" width="10.28515625" customWidth="1"/>
    <col min="2305" max="2305" width="10.140625" customWidth="1"/>
    <col min="2306" max="2306" width="10.85546875" customWidth="1"/>
    <col min="2307" max="2307" width="10.28515625" customWidth="1"/>
    <col min="2308" max="2308" width="9.42578125" customWidth="1"/>
    <col min="2309" max="2309" width="9.5703125" customWidth="1"/>
    <col min="2310" max="2310" width="10.7109375" customWidth="1"/>
    <col min="2311" max="2311" width="8.42578125" customWidth="1"/>
    <col min="2312" max="2312" width="10.28515625" customWidth="1"/>
    <col min="2313" max="2313" width="11.140625" customWidth="1"/>
    <col min="2314" max="2314" width="10.42578125" customWidth="1"/>
    <col min="2315" max="2315" width="7.28515625" customWidth="1"/>
    <col min="2316" max="2316" width="12" customWidth="1"/>
    <col min="2558" max="2558" width="7" bestFit="1" customWidth="1"/>
    <col min="2559" max="2559" width="29.85546875" customWidth="1"/>
    <col min="2560" max="2560" width="10.28515625" customWidth="1"/>
    <col min="2561" max="2561" width="10.140625" customWidth="1"/>
    <col min="2562" max="2562" width="10.85546875" customWidth="1"/>
    <col min="2563" max="2563" width="10.28515625" customWidth="1"/>
    <col min="2564" max="2564" width="9.42578125" customWidth="1"/>
    <col min="2565" max="2565" width="9.5703125" customWidth="1"/>
    <col min="2566" max="2566" width="10.7109375" customWidth="1"/>
    <col min="2567" max="2567" width="8.42578125" customWidth="1"/>
    <col min="2568" max="2568" width="10.28515625" customWidth="1"/>
    <col min="2569" max="2569" width="11.140625" customWidth="1"/>
    <col min="2570" max="2570" width="10.42578125" customWidth="1"/>
    <col min="2571" max="2571" width="7.28515625" customWidth="1"/>
    <col min="2572" max="2572" width="12" customWidth="1"/>
    <col min="2814" max="2814" width="7" bestFit="1" customWidth="1"/>
    <col min="2815" max="2815" width="29.85546875" customWidth="1"/>
    <col min="2816" max="2816" width="10.28515625" customWidth="1"/>
    <col min="2817" max="2817" width="10.140625" customWidth="1"/>
    <col min="2818" max="2818" width="10.85546875" customWidth="1"/>
    <col min="2819" max="2819" width="10.28515625" customWidth="1"/>
    <col min="2820" max="2820" width="9.42578125" customWidth="1"/>
    <col min="2821" max="2821" width="9.5703125" customWidth="1"/>
    <col min="2822" max="2822" width="10.7109375" customWidth="1"/>
    <col min="2823" max="2823" width="8.42578125" customWidth="1"/>
    <col min="2824" max="2824" width="10.28515625" customWidth="1"/>
    <col min="2825" max="2825" width="11.140625" customWidth="1"/>
    <col min="2826" max="2826" width="10.42578125" customWidth="1"/>
    <col min="2827" max="2827" width="7.28515625" customWidth="1"/>
    <col min="2828" max="2828" width="12" customWidth="1"/>
    <col min="3070" max="3070" width="7" bestFit="1" customWidth="1"/>
    <col min="3071" max="3071" width="29.85546875" customWidth="1"/>
    <col min="3072" max="3072" width="10.28515625" customWidth="1"/>
    <col min="3073" max="3073" width="10.140625" customWidth="1"/>
    <col min="3074" max="3074" width="10.85546875" customWidth="1"/>
    <col min="3075" max="3075" width="10.28515625" customWidth="1"/>
    <col min="3076" max="3076" width="9.42578125" customWidth="1"/>
    <col min="3077" max="3077" width="9.5703125" customWidth="1"/>
    <col min="3078" max="3078" width="10.7109375" customWidth="1"/>
    <col min="3079" max="3079" width="8.42578125" customWidth="1"/>
    <col min="3080" max="3080" width="10.28515625" customWidth="1"/>
    <col min="3081" max="3081" width="11.140625" customWidth="1"/>
    <col min="3082" max="3082" width="10.42578125" customWidth="1"/>
    <col min="3083" max="3083" width="7.28515625" customWidth="1"/>
    <col min="3084" max="3084" width="12" customWidth="1"/>
    <col min="3326" max="3326" width="7" bestFit="1" customWidth="1"/>
    <col min="3327" max="3327" width="29.85546875" customWidth="1"/>
    <col min="3328" max="3328" width="10.28515625" customWidth="1"/>
    <col min="3329" max="3329" width="10.140625" customWidth="1"/>
    <col min="3330" max="3330" width="10.85546875" customWidth="1"/>
    <col min="3331" max="3331" width="10.28515625" customWidth="1"/>
    <col min="3332" max="3332" width="9.42578125" customWidth="1"/>
    <col min="3333" max="3333" width="9.5703125" customWidth="1"/>
    <col min="3334" max="3334" width="10.7109375" customWidth="1"/>
    <col min="3335" max="3335" width="8.42578125" customWidth="1"/>
    <col min="3336" max="3336" width="10.28515625" customWidth="1"/>
    <col min="3337" max="3337" width="11.140625" customWidth="1"/>
    <col min="3338" max="3338" width="10.42578125" customWidth="1"/>
    <col min="3339" max="3339" width="7.28515625" customWidth="1"/>
    <col min="3340" max="3340" width="12" customWidth="1"/>
    <col min="3582" max="3582" width="7" bestFit="1" customWidth="1"/>
    <col min="3583" max="3583" width="29.85546875" customWidth="1"/>
    <col min="3584" max="3584" width="10.28515625" customWidth="1"/>
    <col min="3585" max="3585" width="10.140625" customWidth="1"/>
    <col min="3586" max="3586" width="10.85546875" customWidth="1"/>
    <col min="3587" max="3587" width="10.28515625" customWidth="1"/>
    <col min="3588" max="3588" width="9.42578125" customWidth="1"/>
    <col min="3589" max="3589" width="9.5703125" customWidth="1"/>
    <col min="3590" max="3590" width="10.7109375" customWidth="1"/>
    <col min="3591" max="3591" width="8.42578125" customWidth="1"/>
    <col min="3592" max="3592" width="10.28515625" customWidth="1"/>
    <col min="3593" max="3593" width="11.140625" customWidth="1"/>
    <col min="3594" max="3594" width="10.42578125" customWidth="1"/>
    <col min="3595" max="3595" width="7.28515625" customWidth="1"/>
    <col min="3596" max="3596" width="12" customWidth="1"/>
    <col min="3838" max="3838" width="7" bestFit="1" customWidth="1"/>
    <col min="3839" max="3839" width="29.85546875" customWidth="1"/>
    <col min="3840" max="3840" width="10.28515625" customWidth="1"/>
    <col min="3841" max="3841" width="10.140625" customWidth="1"/>
    <col min="3842" max="3842" width="10.85546875" customWidth="1"/>
    <col min="3843" max="3843" width="10.28515625" customWidth="1"/>
    <col min="3844" max="3844" width="9.42578125" customWidth="1"/>
    <col min="3845" max="3845" width="9.5703125" customWidth="1"/>
    <col min="3846" max="3846" width="10.7109375" customWidth="1"/>
    <col min="3847" max="3847" width="8.42578125" customWidth="1"/>
    <col min="3848" max="3848" width="10.28515625" customWidth="1"/>
    <col min="3849" max="3849" width="11.140625" customWidth="1"/>
    <col min="3850" max="3850" width="10.42578125" customWidth="1"/>
    <col min="3851" max="3851" width="7.28515625" customWidth="1"/>
    <col min="3852" max="3852" width="12" customWidth="1"/>
    <col min="4094" max="4094" width="7" bestFit="1" customWidth="1"/>
    <col min="4095" max="4095" width="29.85546875" customWidth="1"/>
    <col min="4096" max="4096" width="10.28515625" customWidth="1"/>
    <col min="4097" max="4097" width="10.140625" customWidth="1"/>
    <col min="4098" max="4098" width="10.85546875" customWidth="1"/>
    <col min="4099" max="4099" width="10.28515625" customWidth="1"/>
    <col min="4100" max="4100" width="9.42578125" customWidth="1"/>
    <col min="4101" max="4101" width="9.5703125" customWidth="1"/>
    <col min="4102" max="4102" width="10.7109375" customWidth="1"/>
    <col min="4103" max="4103" width="8.42578125" customWidth="1"/>
    <col min="4104" max="4104" width="10.28515625" customWidth="1"/>
    <col min="4105" max="4105" width="11.140625" customWidth="1"/>
    <col min="4106" max="4106" width="10.42578125" customWidth="1"/>
    <col min="4107" max="4107" width="7.28515625" customWidth="1"/>
    <col min="4108" max="4108" width="12" customWidth="1"/>
    <col min="4350" max="4350" width="7" bestFit="1" customWidth="1"/>
    <col min="4351" max="4351" width="29.85546875" customWidth="1"/>
    <col min="4352" max="4352" width="10.28515625" customWidth="1"/>
    <col min="4353" max="4353" width="10.140625" customWidth="1"/>
    <col min="4354" max="4354" width="10.85546875" customWidth="1"/>
    <col min="4355" max="4355" width="10.28515625" customWidth="1"/>
    <col min="4356" max="4356" width="9.42578125" customWidth="1"/>
    <col min="4357" max="4357" width="9.5703125" customWidth="1"/>
    <col min="4358" max="4358" width="10.7109375" customWidth="1"/>
    <col min="4359" max="4359" width="8.42578125" customWidth="1"/>
    <col min="4360" max="4360" width="10.28515625" customWidth="1"/>
    <col min="4361" max="4361" width="11.140625" customWidth="1"/>
    <col min="4362" max="4362" width="10.42578125" customWidth="1"/>
    <col min="4363" max="4363" width="7.28515625" customWidth="1"/>
    <col min="4364" max="4364" width="12" customWidth="1"/>
    <col min="4606" max="4606" width="7" bestFit="1" customWidth="1"/>
    <col min="4607" max="4607" width="29.85546875" customWidth="1"/>
    <col min="4608" max="4608" width="10.28515625" customWidth="1"/>
    <col min="4609" max="4609" width="10.140625" customWidth="1"/>
    <col min="4610" max="4610" width="10.85546875" customWidth="1"/>
    <col min="4611" max="4611" width="10.28515625" customWidth="1"/>
    <col min="4612" max="4612" width="9.42578125" customWidth="1"/>
    <col min="4613" max="4613" width="9.5703125" customWidth="1"/>
    <col min="4614" max="4614" width="10.7109375" customWidth="1"/>
    <col min="4615" max="4615" width="8.42578125" customWidth="1"/>
    <col min="4616" max="4616" width="10.28515625" customWidth="1"/>
    <col min="4617" max="4617" width="11.140625" customWidth="1"/>
    <col min="4618" max="4618" width="10.42578125" customWidth="1"/>
    <col min="4619" max="4619" width="7.28515625" customWidth="1"/>
    <col min="4620" max="4620" width="12" customWidth="1"/>
    <col min="4862" max="4862" width="7" bestFit="1" customWidth="1"/>
    <col min="4863" max="4863" width="29.85546875" customWidth="1"/>
    <col min="4864" max="4864" width="10.28515625" customWidth="1"/>
    <col min="4865" max="4865" width="10.140625" customWidth="1"/>
    <col min="4866" max="4866" width="10.85546875" customWidth="1"/>
    <col min="4867" max="4867" width="10.28515625" customWidth="1"/>
    <col min="4868" max="4868" width="9.42578125" customWidth="1"/>
    <col min="4869" max="4869" width="9.5703125" customWidth="1"/>
    <col min="4870" max="4870" width="10.7109375" customWidth="1"/>
    <col min="4871" max="4871" width="8.42578125" customWidth="1"/>
    <col min="4872" max="4872" width="10.28515625" customWidth="1"/>
    <col min="4873" max="4873" width="11.140625" customWidth="1"/>
    <col min="4874" max="4874" width="10.42578125" customWidth="1"/>
    <col min="4875" max="4875" width="7.28515625" customWidth="1"/>
    <col min="4876" max="4876" width="12" customWidth="1"/>
    <col min="5118" max="5118" width="7" bestFit="1" customWidth="1"/>
    <col min="5119" max="5119" width="29.85546875" customWidth="1"/>
    <col min="5120" max="5120" width="10.28515625" customWidth="1"/>
    <col min="5121" max="5121" width="10.140625" customWidth="1"/>
    <col min="5122" max="5122" width="10.85546875" customWidth="1"/>
    <col min="5123" max="5123" width="10.28515625" customWidth="1"/>
    <col min="5124" max="5124" width="9.42578125" customWidth="1"/>
    <col min="5125" max="5125" width="9.5703125" customWidth="1"/>
    <col min="5126" max="5126" width="10.7109375" customWidth="1"/>
    <col min="5127" max="5127" width="8.42578125" customWidth="1"/>
    <col min="5128" max="5128" width="10.28515625" customWidth="1"/>
    <col min="5129" max="5129" width="11.140625" customWidth="1"/>
    <col min="5130" max="5130" width="10.42578125" customWidth="1"/>
    <col min="5131" max="5131" width="7.28515625" customWidth="1"/>
    <col min="5132" max="5132" width="12" customWidth="1"/>
    <col min="5374" max="5374" width="7" bestFit="1" customWidth="1"/>
    <col min="5375" max="5375" width="29.85546875" customWidth="1"/>
    <col min="5376" max="5376" width="10.28515625" customWidth="1"/>
    <col min="5377" max="5377" width="10.140625" customWidth="1"/>
    <col min="5378" max="5378" width="10.85546875" customWidth="1"/>
    <col min="5379" max="5379" width="10.28515625" customWidth="1"/>
    <col min="5380" max="5380" width="9.42578125" customWidth="1"/>
    <col min="5381" max="5381" width="9.5703125" customWidth="1"/>
    <col min="5382" max="5382" width="10.7109375" customWidth="1"/>
    <col min="5383" max="5383" width="8.42578125" customWidth="1"/>
    <col min="5384" max="5384" width="10.28515625" customWidth="1"/>
    <col min="5385" max="5385" width="11.140625" customWidth="1"/>
    <col min="5386" max="5386" width="10.42578125" customWidth="1"/>
    <col min="5387" max="5387" width="7.28515625" customWidth="1"/>
    <col min="5388" max="5388" width="12" customWidth="1"/>
    <col min="5630" max="5630" width="7" bestFit="1" customWidth="1"/>
    <col min="5631" max="5631" width="29.85546875" customWidth="1"/>
    <col min="5632" max="5632" width="10.28515625" customWidth="1"/>
    <col min="5633" max="5633" width="10.140625" customWidth="1"/>
    <col min="5634" max="5634" width="10.85546875" customWidth="1"/>
    <col min="5635" max="5635" width="10.28515625" customWidth="1"/>
    <col min="5636" max="5636" width="9.42578125" customWidth="1"/>
    <col min="5637" max="5637" width="9.5703125" customWidth="1"/>
    <col min="5638" max="5638" width="10.7109375" customWidth="1"/>
    <col min="5639" max="5639" width="8.42578125" customWidth="1"/>
    <col min="5640" max="5640" width="10.28515625" customWidth="1"/>
    <col min="5641" max="5641" width="11.140625" customWidth="1"/>
    <col min="5642" max="5642" width="10.42578125" customWidth="1"/>
    <col min="5643" max="5643" width="7.28515625" customWidth="1"/>
    <col min="5644" max="5644" width="12" customWidth="1"/>
    <col min="5886" max="5886" width="7" bestFit="1" customWidth="1"/>
    <col min="5887" max="5887" width="29.85546875" customWidth="1"/>
    <col min="5888" max="5888" width="10.28515625" customWidth="1"/>
    <col min="5889" max="5889" width="10.140625" customWidth="1"/>
    <col min="5890" max="5890" width="10.85546875" customWidth="1"/>
    <col min="5891" max="5891" width="10.28515625" customWidth="1"/>
    <col min="5892" max="5892" width="9.42578125" customWidth="1"/>
    <col min="5893" max="5893" width="9.5703125" customWidth="1"/>
    <col min="5894" max="5894" width="10.7109375" customWidth="1"/>
    <col min="5895" max="5895" width="8.42578125" customWidth="1"/>
    <col min="5896" max="5896" width="10.28515625" customWidth="1"/>
    <col min="5897" max="5897" width="11.140625" customWidth="1"/>
    <col min="5898" max="5898" width="10.42578125" customWidth="1"/>
    <col min="5899" max="5899" width="7.28515625" customWidth="1"/>
    <col min="5900" max="5900" width="12" customWidth="1"/>
    <col min="6142" max="6142" width="7" bestFit="1" customWidth="1"/>
    <col min="6143" max="6143" width="29.85546875" customWidth="1"/>
    <col min="6144" max="6144" width="10.28515625" customWidth="1"/>
    <col min="6145" max="6145" width="10.140625" customWidth="1"/>
    <col min="6146" max="6146" width="10.85546875" customWidth="1"/>
    <col min="6147" max="6147" width="10.28515625" customWidth="1"/>
    <col min="6148" max="6148" width="9.42578125" customWidth="1"/>
    <col min="6149" max="6149" width="9.5703125" customWidth="1"/>
    <col min="6150" max="6150" width="10.7109375" customWidth="1"/>
    <col min="6151" max="6151" width="8.42578125" customWidth="1"/>
    <col min="6152" max="6152" width="10.28515625" customWidth="1"/>
    <col min="6153" max="6153" width="11.140625" customWidth="1"/>
    <col min="6154" max="6154" width="10.42578125" customWidth="1"/>
    <col min="6155" max="6155" width="7.28515625" customWidth="1"/>
    <col min="6156" max="6156" width="12" customWidth="1"/>
    <col min="6398" max="6398" width="7" bestFit="1" customWidth="1"/>
    <col min="6399" max="6399" width="29.85546875" customWidth="1"/>
    <col min="6400" max="6400" width="10.28515625" customWidth="1"/>
    <col min="6401" max="6401" width="10.140625" customWidth="1"/>
    <col min="6402" max="6402" width="10.85546875" customWidth="1"/>
    <col min="6403" max="6403" width="10.28515625" customWidth="1"/>
    <col min="6404" max="6404" width="9.42578125" customWidth="1"/>
    <col min="6405" max="6405" width="9.5703125" customWidth="1"/>
    <col min="6406" max="6406" width="10.7109375" customWidth="1"/>
    <col min="6407" max="6407" width="8.42578125" customWidth="1"/>
    <col min="6408" max="6408" width="10.28515625" customWidth="1"/>
    <col min="6409" max="6409" width="11.140625" customWidth="1"/>
    <col min="6410" max="6410" width="10.42578125" customWidth="1"/>
    <col min="6411" max="6411" width="7.28515625" customWidth="1"/>
    <col min="6412" max="6412" width="12" customWidth="1"/>
    <col min="6654" max="6654" width="7" bestFit="1" customWidth="1"/>
    <col min="6655" max="6655" width="29.85546875" customWidth="1"/>
    <col min="6656" max="6656" width="10.28515625" customWidth="1"/>
    <col min="6657" max="6657" width="10.140625" customWidth="1"/>
    <col min="6658" max="6658" width="10.85546875" customWidth="1"/>
    <col min="6659" max="6659" width="10.28515625" customWidth="1"/>
    <col min="6660" max="6660" width="9.42578125" customWidth="1"/>
    <col min="6661" max="6661" width="9.5703125" customWidth="1"/>
    <col min="6662" max="6662" width="10.7109375" customWidth="1"/>
    <col min="6663" max="6663" width="8.42578125" customWidth="1"/>
    <col min="6664" max="6664" width="10.28515625" customWidth="1"/>
    <col min="6665" max="6665" width="11.140625" customWidth="1"/>
    <col min="6666" max="6666" width="10.42578125" customWidth="1"/>
    <col min="6667" max="6667" width="7.28515625" customWidth="1"/>
    <col min="6668" max="6668" width="12" customWidth="1"/>
    <col min="6910" max="6910" width="7" bestFit="1" customWidth="1"/>
    <col min="6911" max="6911" width="29.85546875" customWidth="1"/>
    <col min="6912" max="6912" width="10.28515625" customWidth="1"/>
    <col min="6913" max="6913" width="10.140625" customWidth="1"/>
    <col min="6914" max="6914" width="10.85546875" customWidth="1"/>
    <col min="6915" max="6915" width="10.28515625" customWidth="1"/>
    <col min="6916" max="6916" width="9.42578125" customWidth="1"/>
    <col min="6917" max="6917" width="9.5703125" customWidth="1"/>
    <col min="6918" max="6918" width="10.7109375" customWidth="1"/>
    <col min="6919" max="6919" width="8.42578125" customWidth="1"/>
    <col min="6920" max="6920" width="10.28515625" customWidth="1"/>
    <col min="6921" max="6921" width="11.140625" customWidth="1"/>
    <col min="6922" max="6922" width="10.42578125" customWidth="1"/>
    <col min="6923" max="6923" width="7.28515625" customWidth="1"/>
    <col min="6924" max="6924" width="12" customWidth="1"/>
    <col min="7166" max="7166" width="7" bestFit="1" customWidth="1"/>
    <col min="7167" max="7167" width="29.85546875" customWidth="1"/>
    <col min="7168" max="7168" width="10.28515625" customWidth="1"/>
    <col min="7169" max="7169" width="10.140625" customWidth="1"/>
    <col min="7170" max="7170" width="10.85546875" customWidth="1"/>
    <col min="7171" max="7171" width="10.28515625" customWidth="1"/>
    <col min="7172" max="7172" width="9.42578125" customWidth="1"/>
    <col min="7173" max="7173" width="9.5703125" customWidth="1"/>
    <col min="7174" max="7174" width="10.7109375" customWidth="1"/>
    <col min="7175" max="7175" width="8.42578125" customWidth="1"/>
    <col min="7176" max="7176" width="10.28515625" customWidth="1"/>
    <col min="7177" max="7177" width="11.140625" customWidth="1"/>
    <col min="7178" max="7178" width="10.42578125" customWidth="1"/>
    <col min="7179" max="7179" width="7.28515625" customWidth="1"/>
    <col min="7180" max="7180" width="12" customWidth="1"/>
    <col min="7422" max="7422" width="7" bestFit="1" customWidth="1"/>
    <col min="7423" max="7423" width="29.85546875" customWidth="1"/>
    <col min="7424" max="7424" width="10.28515625" customWidth="1"/>
    <col min="7425" max="7425" width="10.140625" customWidth="1"/>
    <col min="7426" max="7426" width="10.85546875" customWidth="1"/>
    <col min="7427" max="7427" width="10.28515625" customWidth="1"/>
    <col min="7428" max="7428" width="9.42578125" customWidth="1"/>
    <col min="7429" max="7429" width="9.5703125" customWidth="1"/>
    <col min="7430" max="7430" width="10.7109375" customWidth="1"/>
    <col min="7431" max="7431" width="8.42578125" customWidth="1"/>
    <col min="7432" max="7432" width="10.28515625" customWidth="1"/>
    <col min="7433" max="7433" width="11.140625" customWidth="1"/>
    <col min="7434" max="7434" width="10.42578125" customWidth="1"/>
    <col min="7435" max="7435" width="7.28515625" customWidth="1"/>
    <col min="7436" max="7436" width="12" customWidth="1"/>
    <col min="7678" max="7678" width="7" bestFit="1" customWidth="1"/>
    <col min="7679" max="7679" width="29.85546875" customWidth="1"/>
    <col min="7680" max="7680" width="10.28515625" customWidth="1"/>
    <col min="7681" max="7681" width="10.140625" customWidth="1"/>
    <col min="7682" max="7682" width="10.85546875" customWidth="1"/>
    <col min="7683" max="7683" width="10.28515625" customWidth="1"/>
    <col min="7684" max="7684" width="9.42578125" customWidth="1"/>
    <col min="7685" max="7685" width="9.5703125" customWidth="1"/>
    <col min="7686" max="7686" width="10.7109375" customWidth="1"/>
    <col min="7687" max="7687" width="8.42578125" customWidth="1"/>
    <col min="7688" max="7688" width="10.28515625" customWidth="1"/>
    <col min="7689" max="7689" width="11.140625" customWidth="1"/>
    <col min="7690" max="7690" width="10.42578125" customWidth="1"/>
    <col min="7691" max="7691" width="7.28515625" customWidth="1"/>
    <col min="7692" max="7692" width="12" customWidth="1"/>
    <col min="7934" max="7934" width="7" bestFit="1" customWidth="1"/>
    <col min="7935" max="7935" width="29.85546875" customWidth="1"/>
    <col min="7936" max="7936" width="10.28515625" customWidth="1"/>
    <col min="7937" max="7937" width="10.140625" customWidth="1"/>
    <col min="7938" max="7938" width="10.85546875" customWidth="1"/>
    <col min="7939" max="7939" width="10.28515625" customWidth="1"/>
    <col min="7940" max="7940" width="9.42578125" customWidth="1"/>
    <col min="7941" max="7941" width="9.5703125" customWidth="1"/>
    <col min="7942" max="7942" width="10.7109375" customWidth="1"/>
    <col min="7943" max="7943" width="8.42578125" customWidth="1"/>
    <col min="7944" max="7944" width="10.28515625" customWidth="1"/>
    <col min="7945" max="7945" width="11.140625" customWidth="1"/>
    <col min="7946" max="7946" width="10.42578125" customWidth="1"/>
    <col min="7947" max="7947" width="7.28515625" customWidth="1"/>
    <col min="7948" max="7948" width="12" customWidth="1"/>
    <col min="8190" max="8190" width="7" bestFit="1" customWidth="1"/>
    <col min="8191" max="8191" width="29.85546875" customWidth="1"/>
    <col min="8192" max="8192" width="10.28515625" customWidth="1"/>
    <col min="8193" max="8193" width="10.140625" customWidth="1"/>
    <col min="8194" max="8194" width="10.85546875" customWidth="1"/>
    <col min="8195" max="8195" width="10.28515625" customWidth="1"/>
    <col min="8196" max="8196" width="9.42578125" customWidth="1"/>
    <col min="8197" max="8197" width="9.5703125" customWidth="1"/>
    <col min="8198" max="8198" width="10.7109375" customWidth="1"/>
    <col min="8199" max="8199" width="8.42578125" customWidth="1"/>
    <col min="8200" max="8200" width="10.28515625" customWidth="1"/>
    <col min="8201" max="8201" width="11.140625" customWidth="1"/>
    <col min="8202" max="8202" width="10.42578125" customWidth="1"/>
    <col min="8203" max="8203" width="7.28515625" customWidth="1"/>
    <col min="8204" max="8204" width="12" customWidth="1"/>
    <col min="8446" max="8446" width="7" bestFit="1" customWidth="1"/>
    <col min="8447" max="8447" width="29.85546875" customWidth="1"/>
    <col min="8448" max="8448" width="10.28515625" customWidth="1"/>
    <col min="8449" max="8449" width="10.140625" customWidth="1"/>
    <col min="8450" max="8450" width="10.85546875" customWidth="1"/>
    <col min="8451" max="8451" width="10.28515625" customWidth="1"/>
    <col min="8452" max="8452" width="9.42578125" customWidth="1"/>
    <col min="8453" max="8453" width="9.5703125" customWidth="1"/>
    <col min="8454" max="8454" width="10.7109375" customWidth="1"/>
    <col min="8455" max="8455" width="8.42578125" customWidth="1"/>
    <col min="8456" max="8456" width="10.28515625" customWidth="1"/>
    <col min="8457" max="8457" width="11.140625" customWidth="1"/>
    <col min="8458" max="8458" width="10.42578125" customWidth="1"/>
    <col min="8459" max="8459" width="7.28515625" customWidth="1"/>
    <col min="8460" max="8460" width="12" customWidth="1"/>
    <col min="8702" max="8702" width="7" bestFit="1" customWidth="1"/>
    <col min="8703" max="8703" width="29.85546875" customWidth="1"/>
    <col min="8704" max="8704" width="10.28515625" customWidth="1"/>
    <col min="8705" max="8705" width="10.140625" customWidth="1"/>
    <col min="8706" max="8706" width="10.85546875" customWidth="1"/>
    <col min="8707" max="8707" width="10.28515625" customWidth="1"/>
    <col min="8708" max="8708" width="9.42578125" customWidth="1"/>
    <col min="8709" max="8709" width="9.5703125" customWidth="1"/>
    <col min="8710" max="8710" width="10.7109375" customWidth="1"/>
    <col min="8711" max="8711" width="8.42578125" customWidth="1"/>
    <col min="8712" max="8712" width="10.28515625" customWidth="1"/>
    <col min="8713" max="8713" width="11.140625" customWidth="1"/>
    <col min="8714" max="8714" width="10.42578125" customWidth="1"/>
    <col min="8715" max="8715" width="7.28515625" customWidth="1"/>
    <col min="8716" max="8716" width="12" customWidth="1"/>
    <col min="8958" max="8958" width="7" bestFit="1" customWidth="1"/>
    <col min="8959" max="8959" width="29.85546875" customWidth="1"/>
    <col min="8960" max="8960" width="10.28515625" customWidth="1"/>
    <col min="8961" max="8961" width="10.140625" customWidth="1"/>
    <col min="8962" max="8962" width="10.85546875" customWidth="1"/>
    <col min="8963" max="8963" width="10.28515625" customWidth="1"/>
    <col min="8964" max="8964" width="9.42578125" customWidth="1"/>
    <col min="8965" max="8965" width="9.5703125" customWidth="1"/>
    <col min="8966" max="8966" width="10.7109375" customWidth="1"/>
    <col min="8967" max="8967" width="8.42578125" customWidth="1"/>
    <col min="8968" max="8968" width="10.28515625" customWidth="1"/>
    <col min="8969" max="8969" width="11.140625" customWidth="1"/>
    <col min="8970" max="8970" width="10.42578125" customWidth="1"/>
    <col min="8971" max="8971" width="7.28515625" customWidth="1"/>
    <col min="8972" max="8972" width="12" customWidth="1"/>
    <col min="9214" max="9214" width="7" bestFit="1" customWidth="1"/>
    <col min="9215" max="9215" width="29.85546875" customWidth="1"/>
    <col min="9216" max="9216" width="10.28515625" customWidth="1"/>
    <col min="9217" max="9217" width="10.140625" customWidth="1"/>
    <col min="9218" max="9218" width="10.85546875" customWidth="1"/>
    <col min="9219" max="9219" width="10.28515625" customWidth="1"/>
    <col min="9220" max="9220" width="9.42578125" customWidth="1"/>
    <col min="9221" max="9221" width="9.5703125" customWidth="1"/>
    <col min="9222" max="9222" width="10.7109375" customWidth="1"/>
    <col min="9223" max="9223" width="8.42578125" customWidth="1"/>
    <col min="9224" max="9224" width="10.28515625" customWidth="1"/>
    <col min="9225" max="9225" width="11.140625" customWidth="1"/>
    <col min="9226" max="9226" width="10.42578125" customWidth="1"/>
    <col min="9227" max="9227" width="7.28515625" customWidth="1"/>
    <col min="9228" max="9228" width="12" customWidth="1"/>
    <col min="9470" max="9470" width="7" bestFit="1" customWidth="1"/>
    <col min="9471" max="9471" width="29.85546875" customWidth="1"/>
    <col min="9472" max="9472" width="10.28515625" customWidth="1"/>
    <col min="9473" max="9473" width="10.140625" customWidth="1"/>
    <col min="9474" max="9474" width="10.85546875" customWidth="1"/>
    <col min="9475" max="9475" width="10.28515625" customWidth="1"/>
    <col min="9476" max="9476" width="9.42578125" customWidth="1"/>
    <col min="9477" max="9477" width="9.5703125" customWidth="1"/>
    <col min="9478" max="9478" width="10.7109375" customWidth="1"/>
    <col min="9479" max="9479" width="8.42578125" customWidth="1"/>
    <col min="9480" max="9480" width="10.28515625" customWidth="1"/>
    <col min="9481" max="9481" width="11.140625" customWidth="1"/>
    <col min="9482" max="9482" width="10.42578125" customWidth="1"/>
    <col min="9483" max="9483" width="7.28515625" customWidth="1"/>
    <col min="9484" max="9484" width="12" customWidth="1"/>
    <col min="9726" max="9726" width="7" bestFit="1" customWidth="1"/>
    <col min="9727" max="9727" width="29.85546875" customWidth="1"/>
    <col min="9728" max="9728" width="10.28515625" customWidth="1"/>
    <col min="9729" max="9729" width="10.140625" customWidth="1"/>
    <col min="9730" max="9730" width="10.85546875" customWidth="1"/>
    <col min="9731" max="9731" width="10.28515625" customWidth="1"/>
    <col min="9732" max="9732" width="9.42578125" customWidth="1"/>
    <col min="9733" max="9733" width="9.5703125" customWidth="1"/>
    <col min="9734" max="9734" width="10.7109375" customWidth="1"/>
    <col min="9735" max="9735" width="8.42578125" customWidth="1"/>
    <col min="9736" max="9736" width="10.28515625" customWidth="1"/>
    <col min="9737" max="9737" width="11.140625" customWidth="1"/>
    <col min="9738" max="9738" width="10.42578125" customWidth="1"/>
    <col min="9739" max="9739" width="7.28515625" customWidth="1"/>
    <col min="9740" max="9740" width="12" customWidth="1"/>
    <col min="9982" max="9982" width="7" bestFit="1" customWidth="1"/>
    <col min="9983" max="9983" width="29.85546875" customWidth="1"/>
    <col min="9984" max="9984" width="10.28515625" customWidth="1"/>
    <col min="9985" max="9985" width="10.140625" customWidth="1"/>
    <col min="9986" max="9986" width="10.85546875" customWidth="1"/>
    <col min="9987" max="9987" width="10.28515625" customWidth="1"/>
    <col min="9988" max="9988" width="9.42578125" customWidth="1"/>
    <col min="9989" max="9989" width="9.5703125" customWidth="1"/>
    <col min="9990" max="9990" width="10.7109375" customWidth="1"/>
    <col min="9991" max="9991" width="8.42578125" customWidth="1"/>
    <col min="9992" max="9992" width="10.28515625" customWidth="1"/>
    <col min="9993" max="9993" width="11.140625" customWidth="1"/>
    <col min="9994" max="9994" width="10.42578125" customWidth="1"/>
    <col min="9995" max="9995" width="7.28515625" customWidth="1"/>
    <col min="9996" max="9996" width="12" customWidth="1"/>
    <col min="10238" max="10238" width="7" bestFit="1" customWidth="1"/>
    <col min="10239" max="10239" width="29.85546875" customWidth="1"/>
    <col min="10240" max="10240" width="10.28515625" customWidth="1"/>
    <col min="10241" max="10241" width="10.140625" customWidth="1"/>
    <col min="10242" max="10242" width="10.85546875" customWidth="1"/>
    <col min="10243" max="10243" width="10.28515625" customWidth="1"/>
    <col min="10244" max="10244" width="9.42578125" customWidth="1"/>
    <col min="10245" max="10245" width="9.5703125" customWidth="1"/>
    <col min="10246" max="10246" width="10.7109375" customWidth="1"/>
    <col min="10247" max="10247" width="8.42578125" customWidth="1"/>
    <col min="10248" max="10248" width="10.28515625" customWidth="1"/>
    <col min="10249" max="10249" width="11.140625" customWidth="1"/>
    <col min="10250" max="10250" width="10.42578125" customWidth="1"/>
    <col min="10251" max="10251" width="7.28515625" customWidth="1"/>
    <col min="10252" max="10252" width="12" customWidth="1"/>
    <col min="10494" max="10494" width="7" bestFit="1" customWidth="1"/>
    <col min="10495" max="10495" width="29.85546875" customWidth="1"/>
    <col min="10496" max="10496" width="10.28515625" customWidth="1"/>
    <col min="10497" max="10497" width="10.140625" customWidth="1"/>
    <col min="10498" max="10498" width="10.85546875" customWidth="1"/>
    <col min="10499" max="10499" width="10.28515625" customWidth="1"/>
    <col min="10500" max="10500" width="9.42578125" customWidth="1"/>
    <col min="10501" max="10501" width="9.5703125" customWidth="1"/>
    <col min="10502" max="10502" width="10.7109375" customWidth="1"/>
    <col min="10503" max="10503" width="8.42578125" customWidth="1"/>
    <col min="10504" max="10504" width="10.28515625" customWidth="1"/>
    <col min="10505" max="10505" width="11.140625" customWidth="1"/>
    <col min="10506" max="10506" width="10.42578125" customWidth="1"/>
    <col min="10507" max="10507" width="7.28515625" customWidth="1"/>
    <col min="10508" max="10508" width="12" customWidth="1"/>
    <col min="10750" max="10750" width="7" bestFit="1" customWidth="1"/>
    <col min="10751" max="10751" width="29.85546875" customWidth="1"/>
    <col min="10752" max="10752" width="10.28515625" customWidth="1"/>
    <col min="10753" max="10753" width="10.140625" customWidth="1"/>
    <col min="10754" max="10754" width="10.85546875" customWidth="1"/>
    <col min="10755" max="10755" width="10.28515625" customWidth="1"/>
    <col min="10756" max="10756" width="9.42578125" customWidth="1"/>
    <col min="10757" max="10757" width="9.5703125" customWidth="1"/>
    <col min="10758" max="10758" width="10.7109375" customWidth="1"/>
    <col min="10759" max="10759" width="8.42578125" customWidth="1"/>
    <col min="10760" max="10760" width="10.28515625" customWidth="1"/>
    <col min="10761" max="10761" width="11.140625" customWidth="1"/>
    <col min="10762" max="10762" width="10.42578125" customWidth="1"/>
    <col min="10763" max="10763" width="7.28515625" customWidth="1"/>
    <col min="10764" max="10764" width="12" customWidth="1"/>
    <col min="11006" max="11006" width="7" bestFit="1" customWidth="1"/>
    <col min="11007" max="11007" width="29.85546875" customWidth="1"/>
    <col min="11008" max="11008" width="10.28515625" customWidth="1"/>
    <col min="11009" max="11009" width="10.140625" customWidth="1"/>
    <col min="11010" max="11010" width="10.85546875" customWidth="1"/>
    <col min="11011" max="11011" width="10.28515625" customWidth="1"/>
    <col min="11012" max="11012" width="9.42578125" customWidth="1"/>
    <col min="11013" max="11013" width="9.5703125" customWidth="1"/>
    <col min="11014" max="11014" width="10.7109375" customWidth="1"/>
    <col min="11015" max="11015" width="8.42578125" customWidth="1"/>
    <col min="11016" max="11016" width="10.28515625" customWidth="1"/>
    <col min="11017" max="11017" width="11.140625" customWidth="1"/>
    <col min="11018" max="11018" width="10.42578125" customWidth="1"/>
    <col min="11019" max="11019" width="7.28515625" customWidth="1"/>
    <col min="11020" max="11020" width="12" customWidth="1"/>
    <col min="11262" max="11262" width="7" bestFit="1" customWidth="1"/>
    <col min="11263" max="11263" width="29.85546875" customWidth="1"/>
    <col min="11264" max="11264" width="10.28515625" customWidth="1"/>
    <col min="11265" max="11265" width="10.140625" customWidth="1"/>
    <col min="11266" max="11266" width="10.85546875" customWidth="1"/>
    <col min="11267" max="11267" width="10.28515625" customWidth="1"/>
    <col min="11268" max="11268" width="9.42578125" customWidth="1"/>
    <col min="11269" max="11269" width="9.5703125" customWidth="1"/>
    <col min="11270" max="11270" width="10.7109375" customWidth="1"/>
    <col min="11271" max="11271" width="8.42578125" customWidth="1"/>
    <col min="11272" max="11272" width="10.28515625" customWidth="1"/>
    <col min="11273" max="11273" width="11.140625" customWidth="1"/>
    <col min="11274" max="11274" width="10.42578125" customWidth="1"/>
    <col min="11275" max="11275" width="7.28515625" customWidth="1"/>
    <col min="11276" max="11276" width="12" customWidth="1"/>
    <col min="11518" max="11518" width="7" bestFit="1" customWidth="1"/>
    <col min="11519" max="11519" width="29.85546875" customWidth="1"/>
    <col min="11520" max="11520" width="10.28515625" customWidth="1"/>
    <col min="11521" max="11521" width="10.140625" customWidth="1"/>
    <col min="11522" max="11522" width="10.85546875" customWidth="1"/>
    <col min="11523" max="11523" width="10.28515625" customWidth="1"/>
    <col min="11524" max="11524" width="9.42578125" customWidth="1"/>
    <col min="11525" max="11525" width="9.5703125" customWidth="1"/>
    <col min="11526" max="11526" width="10.7109375" customWidth="1"/>
    <col min="11527" max="11527" width="8.42578125" customWidth="1"/>
    <col min="11528" max="11528" width="10.28515625" customWidth="1"/>
    <col min="11529" max="11529" width="11.140625" customWidth="1"/>
    <col min="11530" max="11530" width="10.42578125" customWidth="1"/>
    <col min="11531" max="11531" width="7.28515625" customWidth="1"/>
    <col min="11532" max="11532" width="12" customWidth="1"/>
    <col min="11774" max="11774" width="7" bestFit="1" customWidth="1"/>
    <col min="11775" max="11775" width="29.85546875" customWidth="1"/>
    <col min="11776" max="11776" width="10.28515625" customWidth="1"/>
    <col min="11777" max="11777" width="10.140625" customWidth="1"/>
    <col min="11778" max="11778" width="10.85546875" customWidth="1"/>
    <col min="11779" max="11779" width="10.28515625" customWidth="1"/>
    <col min="11780" max="11780" width="9.42578125" customWidth="1"/>
    <col min="11781" max="11781" width="9.5703125" customWidth="1"/>
    <col min="11782" max="11782" width="10.7109375" customWidth="1"/>
    <col min="11783" max="11783" width="8.42578125" customWidth="1"/>
    <col min="11784" max="11784" width="10.28515625" customWidth="1"/>
    <col min="11785" max="11785" width="11.140625" customWidth="1"/>
    <col min="11786" max="11786" width="10.42578125" customWidth="1"/>
    <col min="11787" max="11787" width="7.28515625" customWidth="1"/>
    <col min="11788" max="11788" width="12" customWidth="1"/>
    <col min="12030" max="12030" width="7" bestFit="1" customWidth="1"/>
    <col min="12031" max="12031" width="29.85546875" customWidth="1"/>
    <col min="12032" max="12032" width="10.28515625" customWidth="1"/>
    <col min="12033" max="12033" width="10.140625" customWidth="1"/>
    <col min="12034" max="12034" width="10.85546875" customWidth="1"/>
    <col min="12035" max="12035" width="10.28515625" customWidth="1"/>
    <col min="12036" max="12036" width="9.42578125" customWidth="1"/>
    <col min="12037" max="12037" width="9.5703125" customWidth="1"/>
    <col min="12038" max="12038" width="10.7109375" customWidth="1"/>
    <col min="12039" max="12039" width="8.42578125" customWidth="1"/>
    <col min="12040" max="12040" width="10.28515625" customWidth="1"/>
    <col min="12041" max="12041" width="11.140625" customWidth="1"/>
    <col min="12042" max="12042" width="10.42578125" customWidth="1"/>
    <col min="12043" max="12043" width="7.28515625" customWidth="1"/>
    <col min="12044" max="12044" width="12" customWidth="1"/>
    <col min="12286" max="12286" width="7" bestFit="1" customWidth="1"/>
    <col min="12287" max="12287" width="29.85546875" customWidth="1"/>
    <col min="12288" max="12288" width="10.28515625" customWidth="1"/>
    <col min="12289" max="12289" width="10.140625" customWidth="1"/>
    <col min="12290" max="12290" width="10.85546875" customWidth="1"/>
    <col min="12291" max="12291" width="10.28515625" customWidth="1"/>
    <col min="12292" max="12292" width="9.42578125" customWidth="1"/>
    <col min="12293" max="12293" width="9.5703125" customWidth="1"/>
    <col min="12294" max="12294" width="10.7109375" customWidth="1"/>
    <col min="12295" max="12295" width="8.42578125" customWidth="1"/>
    <col min="12296" max="12296" width="10.28515625" customWidth="1"/>
    <col min="12297" max="12297" width="11.140625" customWidth="1"/>
    <col min="12298" max="12298" width="10.42578125" customWidth="1"/>
    <col min="12299" max="12299" width="7.28515625" customWidth="1"/>
    <col min="12300" max="12300" width="12" customWidth="1"/>
    <col min="12542" max="12542" width="7" bestFit="1" customWidth="1"/>
    <col min="12543" max="12543" width="29.85546875" customWidth="1"/>
    <col min="12544" max="12544" width="10.28515625" customWidth="1"/>
    <col min="12545" max="12545" width="10.140625" customWidth="1"/>
    <col min="12546" max="12546" width="10.85546875" customWidth="1"/>
    <col min="12547" max="12547" width="10.28515625" customWidth="1"/>
    <col min="12548" max="12548" width="9.42578125" customWidth="1"/>
    <col min="12549" max="12549" width="9.5703125" customWidth="1"/>
    <col min="12550" max="12550" width="10.7109375" customWidth="1"/>
    <col min="12551" max="12551" width="8.42578125" customWidth="1"/>
    <col min="12552" max="12552" width="10.28515625" customWidth="1"/>
    <col min="12553" max="12553" width="11.140625" customWidth="1"/>
    <col min="12554" max="12554" width="10.42578125" customWidth="1"/>
    <col min="12555" max="12555" width="7.28515625" customWidth="1"/>
    <col min="12556" max="12556" width="12" customWidth="1"/>
    <col min="12798" max="12798" width="7" bestFit="1" customWidth="1"/>
    <col min="12799" max="12799" width="29.85546875" customWidth="1"/>
    <col min="12800" max="12800" width="10.28515625" customWidth="1"/>
    <col min="12801" max="12801" width="10.140625" customWidth="1"/>
    <col min="12802" max="12802" width="10.85546875" customWidth="1"/>
    <col min="12803" max="12803" width="10.28515625" customWidth="1"/>
    <col min="12804" max="12804" width="9.42578125" customWidth="1"/>
    <col min="12805" max="12805" width="9.5703125" customWidth="1"/>
    <col min="12806" max="12806" width="10.7109375" customWidth="1"/>
    <col min="12807" max="12807" width="8.42578125" customWidth="1"/>
    <col min="12808" max="12808" width="10.28515625" customWidth="1"/>
    <col min="12809" max="12809" width="11.140625" customWidth="1"/>
    <col min="12810" max="12810" width="10.42578125" customWidth="1"/>
    <col min="12811" max="12811" width="7.28515625" customWidth="1"/>
    <col min="12812" max="12812" width="12" customWidth="1"/>
    <col min="13054" max="13054" width="7" bestFit="1" customWidth="1"/>
    <col min="13055" max="13055" width="29.85546875" customWidth="1"/>
    <col min="13056" max="13056" width="10.28515625" customWidth="1"/>
    <col min="13057" max="13057" width="10.140625" customWidth="1"/>
    <col min="13058" max="13058" width="10.85546875" customWidth="1"/>
    <col min="13059" max="13059" width="10.28515625" customWidth="1"/>
    <col min="13060" max="13060" width="9.42578125" customWidth="1"/>
    <col min="13061" max="13061" width="9.5703125" customWidth="1"/>
    <col min="13062" max="13062" width="10.7109375" customWidth="1"/>
    <col min="13063" max="13063" width="8.42578125" customWidth="1"/>
    <col min="13064" max="13064" width="10.28515625" customWidth="1"/>
    <col min="13065" max="13065" width="11.140625" customWidth="1"/>
    <col min="13066" max="13066" width="10.42578125" customWidth="1"/>
    <col min="13067" max="13067" width="7.28515625" customWidth="1"/>
    <col min="13068" max="13068" width="12" customWidth="1"/>
    <col min="13310" max="13310" width="7" bestFit="1" customWidth="1"/>
    <col min="13311" max="13311" width="29.85546875" customWidth="1"/>
    <col min="13312" max="13312" width="10.28515625" customWidth="1"/>
    <col min="13313" max="13313" width="10.140625" customWidth="1"/>
    <col min="13314" max="13314" width="10.85546875" customWidth="1"/>
    <col min="13315" max="13315" width="10.28515625" customWidth="1"/>
    <col min="13316" max="13316" width="9.42578125" customWidth="1"/>
    <col min="13317" max="13317" width="9.5703125" customWidth="1"/>
    <col min="13318" max="13318" width="10.7109375" customWidth="1"/>
    <col min="13319" max="13319" width="8.42578125" customWidth="1"/>
    <col min="13320" max="13320" width="10.28515625" customWidth="1"/>
    <col min="13321" max="13321" width="11.140625" customWidth="1"/>
    <col min="13322" max="13322" width="10.42578125" customWidth="1"/>
    <col min="13323" max="13323" width="7.28515625" customWidth="1"/>
    <col min="13324" max="13324" width="12" customWidth="1"/>
    <col min="13566" max="13566" width="7" bestFit="1" customWidth="1"/>
    <col min="13567" max="13567" width="29.85546875" customWidth="1"/>
    <col min="13568" max="13568" width="10.28515625" customWidth="1"/>
    <col min="13569" max="13569" width="10.140625" customWidth="1"/>
    <col min="13570" max="13570" width="10.85546875" customWidth="1"/>
    <col min="13571" max="13571" width="10.28515625" customWidth="1"/>
    <col min="13572" max="13572" width="9.42578125" customWidth="1"/>
    <col min="13573" max="13573" width="9.5703125" customWidth="1"/>
    <col min="13574" max="13574" width="10.7109375" customWidth="1"/>
    <col min="13575" max="13575" width="8.42578125" customWidth="1"/>
    <col min="13576" max="13576" width="10.28515625" customWidth="1"/>
    <col min="13577" max="13577" width="11.140625" customWidth="1"/>
    <col min="13578" max="13578" width="10.42578125" customWidth="1"/>
    <col min="13579" max="13579" width="7.28515625" customWidth="1"/>
    <col min="13580" max="13580" width="12" customWidth="1"/>
    <col min="13822" max="13822" width="7" bestFit="1" customWidth="1"/>
    <col min="13823" max="13823" width="29.85546875" customWidth="1"/>
    <col min="13824" max="13824" width="10.28515625" customWidth="1"/>
    <col min="13825" max="13825" width="10.140625" customWidth="1"/>
    <col min="13826" max="13826" width="10.85546875" customWidth="1"/>
    <col min="13827" max="13827" width="10.28515625" customWidth="1"/>
    <col min="13828" max="13828" width="9.42578125" customWidth="1"/>
    <col min="13829" max="13829" width="9.5703125" customWidth="1"/>
    <col min="13830" max="13830" width="10.7109375" customWidth="1"/>
    <col min="13831" max="13831" width="8.42578125" customWidth="1"/>
    <col min="13832" max="13832" width="10.28515625" customWidth="1"/>
    <col min="13833" max="13833" width="11.140625" customWidth="1"/>
    <col min="13834" max="13834" width="10.42578125" customWidth="1"/>
    <col min="13835" max="13835" width="7.28515625" customWidth="1"/>
    <col min="13836" max="13836" width="12" customWidth="1"/>
    <col min="14078" max="14078" width="7" bestFit="1" customWidth="1"/>
    <col min="14079" max="14079" width="29.85546875" customWidth="1"/>
    <col min="14080" max="14080" width="10.28515625" customWidth="1"/>
    <col min="14081" max="14081" width="10.140625" customWidth="1"/>
    <col min="14082" max="14082" width="10.85546875" customWidth="1"/>
    <col min="14083" max="14083" width="10.28515625" customWidth="1"/>
    <col min="14084" max="14084" width="9.42578125" customWidth="1"/>
    <col min="14085" max="14085" width="9.5703125" customWidth="1"/>
    <col min="14086" max="14086" width="10.7109375" customWidth="1"/>
    <col min="14087" max="14087" width="8.42578125" customWidth="1"/>
    <col min="14088" max="14088" width="10.28515625" customWidth="1"/>
    <col min="14089" max="14089" width="11.140625" customWidth="1"/>
    <col min="14090" max="14090" width="10.42578125" customWidth="1"/>
    <col min="14091" max="14091" width="7.28515625" customWidth="1"/>
    <col min="14092" max="14092" width="12" customWidth="1"/>
    <col min="14334" max="14334" width="7" bestFit="1" customWidth="1"/>
    <col min="14335" max="14335" width="29.85546875" customWidth="1"/>
    <col min="14336" max="14336" width="10.28515625" customWidth="1"/>
    <col min="14337" max="14337" width="10.140625" customWidth="1"/>
    <col min="14338" max="14338" width="10.85546875" customWidth="1"/>
    <col min="14339" max="14339" width="10.28515625" customWidth="1"/>
    <col min="14340" max="14340" width="9.42578125" customWidth="1"/>
    <col min="14341" max="14341" width="9.5703125" customWidth="1"/>
    <col min="14342" max="14342" width="10.7109375" customWidth="1"/>
    <col min="14343" max="14343" width="8.42578125" customWidth="1"/>
    <col min="14344" max="14344" width="10.28515625" customWidth="1"/>
    <col min="14345" max="14345" width="11.140625" customWidth="1"/>
    <col min="14346" max="14346" width="10.42578125" customWidth="1"/>
    <col min="14347" max="14347" width="7.28515625" customWidth="1"/>
    <col min="14348" max="14348" width="12" customWidth="1"/>
    <col min="14590" max="14590" width="7" bestFit="1" customWidth="1"/>
    <col min="14591" max="14591" width="29.85546875" customWidth="1"/>
    <col min="14592" max="14592" width="10.28515625" customWidth="1"/>
    <col min="14593" max="14593" width="10.140625" customWidth="1"/>
    <col min="14594" max="14594" width="10.85546875" customWidth="1"/>
    <col min="14595" max="14595" width="10.28515625" customWidth="1"/>
    <col min="14596" max="14596" width="9.42578125" customWidth="1"/>
    <col min="14597" max="14597" width="9.5703125" customWidth="1"/>
    <col min="14598" max="14598" width="10.7109375" customWidth="1"/>
    <col min="14599" max="14599" width="8.42578125" customWidth="1"/>
    <col min="14600" max="14600" width="10.28515625" customWidth="1"/>
    <col min="14601" max="14601" width="11.140625" customWidth="1"/>
    <col min="14602" max="14602" width="10.42578125" customWidth="1"/>
    <col min="14603" max="14603" width="7.28515625" customWidth="1"/>
    <col min="14604" max="14604" width="12" customWidth="1"/>
    <col min="14846" max="14846" width="7" bestFit="1" customWidth="1"/>
    <col min="14847" max="14847" width="29.85546875" customWidth="1"/>
    <col min="14848" max="14848" width="10.28515625" customWidth="1"/>
    <col min="14849" max="14849" width="10.140625" customWidth="1"/>
    <col min="14850" max="14850" width="10.85546875" customWidth="1"/>
    <col min="14851" max="14851" width="10.28515625" customWidth="1"/>
    <col min="14852" max="14852" width="9.42578125" customWidth="1"/>
    <col min="14853" max="14853" width="9.5703125" customWidth="1"/>
    <col min="14854" max="14854" width="10.7109375" customWidth="1"/>
    <col min="14855" max="14855" width="8.42578125" customWidth="1"/>
    <col min="14856" max="14856" width="10.28515625" customWidth="1"/>
    <col min="14857" max="14857" width="11.140625" customWidth="1"/>
    <col min="14858" max="14858" width="10.42578125" customWidth="1"/>
    <col min="14859" max="14859" width="7.28515625" customWidth="1"/>
    <col min="14860" max="14860" width="12" customWidth="1"/>
    <col min="15102" max="15102" width="7" bestFit="1" customWidth="1"/>
    <col min="15103" max="15103" width="29.85546875" customWidth="1"/>
    <col min="15104" max="15104" width="10.28515625" customWidth="1"/>
    <col min="15105" max="15105" width="10.140625" customWidth="1"/>
    <col min="15106" max="15106" width="10.85546875" customWidth="1"/>
    <col min="15107" max="15107" width="10.28515625" customWidth="1"/>
    <col min="15108" max="15108" width="9.42578125" customWidth="1"/>
    <col min="15109" max="15109" width="9.5703125" customWidth="1"/>
    <col min="15110" max="15110" width="10.7109375" customWidth="1"/>
    <col min="15111" max="15111" width="8.42578125" customWidth="1"/>
    <col min="15112" max="15112" width="10.28515625" customWidth="1"/>
    <col min="15113" max="15113" width="11.140625" customWidth="1"/>
    <col min="15114" max="15114" width="10.42578125" customWidth="1"/>
    <col min="15115" max="15115" width="7.28515625" customWidth="1"/>
    <col min="15116" max="15116" width="12" customWidth="1"/>
    <col min="15358" max="15358" width="7" bestFit="1" customWidth="1"/>
    <col min="15359" max="15359" width="29.85546875" customWidth="1"/>
    <col min="15360" max="15360" width="10.28515625" customWidth="1"/>
    <col min="15361" max="15361" width="10.140625" customWidth="1"/>
    <col min="15362" max="15362" width="10.85546875" customWidth="1"/>
    <col min="15363" max="15363" width="10.28515625" customWidth="1"/>
    <col min="15364" max="15364" width="9.42578125" customWidth="1"/>
    <col min="15365" max="15365" width="9.5703125" customWidth="1"/>
    <col min="15366" max="15366" width="10.7109375" customWidth="1"/>
    <col min="15367" max="15367" width="8.42578125" customWidth="1"/>
    <col min="15368" max="15368" width="10.28515625" customWidth="1"/>
    <col min="15369" max="15369" width="11.140625" customWidth="1"/>
    <col min="15370" max="15370" width="10.42578125" customWidth="1"/>
    <col min="15371" max="15371" width="7.28515625" customWidth="1"/>
    <col min="15372" max="15372" width="12" customWidth="1"/>
    <col min="15614" max="15614" width="7" bestFit="1" customWidth="1"/>
    <col min="15615" max="15615" width="29.85546875" customWidth="1"/>
    <col min="15616" max="15616" width="10.28515625" customWidth="1"/>
    <col min="15617" max="15617" width="10.140625" customWidth="1"/>
    <col min="15618" max="15618" width="10.85546875" customWidth="1"/>
    <col min="15619" max="15619" width="10.28515625" customWidth="1"/>
    <col min="15620" max="15620" width="9.42578125" customWidth="1"/>
    <col min="15621" max="15621" width="9.5703125" customWidth="1"/>
    <col min="15622" max="15622" width="10.7109375" customWidth="1"/>
    <col min="15623" max="15623" width="8.42578125" customWidth="1"/>
    <col min="15624" max="15624" width="10.28515625" customWidth="1"/>
    <col min="15625" max="15625" width="11.140625" customWidth="1"/>
    <col min="15626" max="15626" width="10.42578125" customWidth="1"/>
    <col min="15627" max="15627" width="7.28515625" customWidth="1"/>
    <col min="15628" max="15628" width="12" customWidth="1"/>
    <col min="15870" max="15870" width="7" bestFit="1" customWidth="1"/>
    <col min="15871" max="15871" width="29.85546875" customWidth="1"/>
    <col min="15872" max="15872" width="10.28515625" customWidth="1"/>
    <col min="15873" max="15873" width="10.140625" customWidth="1"/>
    <col min="15874" max="15874" width="10.85546875" customWidth="1"/>
    <col min="15875" max="15875" width="10.28515625" customWidth="1"/>
    <col min="15876" max="15876" width="9.42578125" customWidth="1"/>
    <col min="15877" max="15877" width="9.5703125" customWidth="1"/>
    <col min="15878" max="15878" width="10.7109375" customWidth="1"/>
    <col min="15879" max="15879" width="8.42578125" customWidth="1"/>
    <col min="15880" max="15880" width="10.28515625" customWidth="1"/>
    <col min="15881" max="15881" width="11.140625" customWidth="1"/>
    <col min="15882" max="15882" width="10.42578125" customWidth="1"/>
    <col min="15883" max="15883" width="7.28515625" customWidth="1"/>
    <col min="15884" max="15884" width="12" customWidth="1"/>
    <col min="16126" max="16126" width="7" bestFit="1" customWidth="1"/>
    <col min="16127" max="16127" width="29.85546875" customWidth="1"/>
    <col min="16128" max="16128" width="10.28515625" customWidth="1"/>
    <col min="16129" max="16129" width="10.140625" customWidth="1"/>
    <col min="16130" max="16130" width="10.85546875" customWidth="1"/>
    <col min="16131" max="16131" width="10.28515625" customWidth="1"/>
    <col min="16132" max="16132" width="9.42578125" customWidth="1"/>
    <col min="16133" max="16133" width="9.5703125" customWidth="1"/>
    <col min="16134" max="16134" width="10.7109375" customWidth="1"/>
    <col min="16135" max="16135" width="8.42578125" customWidth="1"/>
    <col min="16136" max="16136" width="10.28515625" customWidth="1"/>
    <col min="16137" max="16137" width="11.140625" customWidth="1"/>
    <col min="16138" max="16138" width="10.42578125" customWidth="1"/>
    <col min="16139" max="16139" width="7.28515625" customWidth="1"/>
    <col min="16140" max="16140" width="12" customWidth="1"/>
  </cols>
  <sheetData>
    <row r="1" spans="1:15" ht="40.5" customHeight="1" x14ac:dyDescent="0.25">
      <c r="C1" s="42"/>
      <c r="G1" s="43"/>
      <c r="H1" s="44"/>
      <c r="I1" s="45"/>
      <c r="J1" s="15"/>
      <c r="K1" s="45"/>
      <c r="L1" s="187" t="s">
        <v>193</v>
      </c>
      <c r="M1" s="187"/>
      <c r="N1" s="187"/>
      <c r="O1" s="187"/>
    </row>
    <row r="2" spans="1:15" ht="18.75" customHeight="1" x14ac:dyDescent="0.25">
      <c r="A2" s="228" t="s">
        <v>98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24.75" customHeight="1" x14ac:dyDescent="0.25">
      <c r="A3" s="229" t="s">
        <v>99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s="119" customFormat="1" ht="66.75" customHeight="1" x14ac:dyDescent="0.2">
      <c r="A4" s="224" t="s">
        <v>84</v>
      </c>
      <c r="B4" s="272" t="s">
        <v>85</v>
      </c>
      <c r="C4" s="248" t="s">
        <v>100</v>
      </c>
      <c r="D4" s="249"/>
      <c r="E4" s="248" t="s">
        <v>86</v>
      </c>
      <c r="F4" s="249"/>
      <c r="G4" s="274" t="s">
        <v>101</v>
      </c>
      <c r="H4" s="275"/>
      <c r="I4" s="254" t="s">
        <v>102</v>
      </c>
      <c r="J4" s="255"/>
      <c r="K4" s="276" t="s">
        <v>90</v>
      </c>
      <c r="L4" s="277"/>
      <c r="M4" s="244" t="s">
        <v>91</v>
      </c>
      <c r="N4" s="245"/>
      <c r="O4" s="122" t="s">
        <v>92</v>
      </c>
    </row>
    <row r="5" spans="1:15" s="119" customFormat="1" ht="26.25" customHeight="1" x14ac:dyDescent="0.2">
      <c r="A5" s="224"/>
      <c r="B5" s="273"/>
      <c r="C5" s="126" t="s">
        <v>93</v>
      </c>
      <c r="D5" s="123" t="s">
        <v>94</v>
      </c>
      <c r="E5" s="126" t="s">
        <v>93</v>
      </c>
      <c r="F5" s="123" t="s">
        <v>94</v>
      </c>
      <c r="G5" s="126" t="s">
        <v>93</v>
      </c>
      <c r="H5" s="123" t="s">
        <v>94</v>
      </c>
      <c r="I5" s="126" t="s">
        <v>93</v>
      </c>
      <c r="J5" s="123" t="s">
        <v>94</v>
      </c>
      <c r="K5" s="126" t="s">
        <v>93</v>
      </c>
      <c r="L5" s="123" t="s">
        <v>94</v>
      </c>
      <c r="M5" s="124" t="s">
        <v>93</v>
      </c>
      <c r="N5" s="125" t="s">
        <v>94</v>
      </c>
      <c r="O5" s="126" t="s">
        <v>95</v>
      </c>
    </row>
    <row r="6" spans="1:15" ht="26.25" x14ac:dyDescent="0.25">
      <c r="A6" s="19">
        <v>560002</v>
      </c>
      <c r="B6" s="20" t="s">
        <v>9</v>
      </c>
      <c r="C6" s="21">
        <v>1322</v>
      </c>
      <c r="D6" s="21">
        <v>0</v>
      </c>
      <c r="E6" s="21">
        <v>11261</v>
      </c>
      <c r="F6" s="21">
        <v>0</v>
      </c>
      <c r="G6" s="46">
        <v>0.1174</v>
      </c>
      <c r="H6" s="46">
        <v>0</v>
      </c>
      <c r="I6" s="25">
        <v>1.79</v>
      </c>
      <c r="J6" s="47">
        <v>0</v>
      </c>
      <c r="K6" s="25">
        <v>1.79</v>
      </c>
      <c r="L6" s="24">
        <v>0</v>
      </c>
      <c r="M6" s="26"/>
      <c r="N6" s="48"/>
      <c r="O6" s="28">
        <v>1.79</v>
      </c>
    </row>
    <row r="7" spans="1:15" ht="26.25" x14ac:dyDescent="0.25">
      <c r="A7" s="19">
        <v>560014</v>
      </c>
      <c r="B7" s="20" t="s">
        <v>20</v>
      </c>
      <c r="C7" s="21">
        <v>920</v>
      </c>
      <c r="D7" s="21">
        <v>4</v>
      </c>
      <c r="E7" s="21">
        <v>3458</v>
      </c>
      <c r="F7" s="21">
        <v>13</v>
      </c>
      <c r="G7" s="46">
        <v>0.26600000000000001</v>
      </c>
      <c r="H7" s="46">
        <v>0.30769999999999997</v>
      </c>
      <c r="I7" s="25">
        <v>4.9400000000000004</v>
      </c>
      <c r="J7" s="47">
        <v>3.59</v>
      </c>
      <c r="K7" s="25">
        <v>4.84</v>
      </c>
      <c r="L7" s="24">
        <v>7.0000000000000007E-2</v>
      </c>
      <c r="M7" s="26"/>
      <c r="N7" s="48"/>
      <c r="O7" s="28">
        <v>4.91</v>
      </c>
    </row>
    <row r="8" spans="1:15" x14ac:dyDescent="0.25">
      <c r="A8" s="19">
        <v>560017</v>
      </c>
      <c r="B8" s="20" t="s">
        <v>21</v>
      </c>
      <c r="C8" s="21">
        <v>6161</v>
      </c>
      <c r="D8" s="21">
        <v>3</v>
      </c>
      <c r="E8" s="21">
        <v>38769</v>
      </c>
      <c r="F8" s="21">
        <v>6</v>
      </c>
      <c r="G8" s="46">
        <v>0.15890000000000001</v>
      </c>
      <c r="H8" s="46">
        <v>0.5</v>
      </c>
      <c r="I8" s="25">
        <v>2.67</v>
      </c>
      <c r="J8" s="47">
        <v>5</v>
      </c>
      <c r="K8" s="25">
        <v>2.67</v>
      </c>
      <c r="L8" s="24">
        <v>0</v>
      </c>
      <c r="M8" s="26"/>
      <c r="N8" s="48"/>
      <c r="O8" s="28">
        <v>2.67</v>
      </c>
    </row>
    <row r="9" spans="1:15" x14ac:dyDescent="0.25">
      <c r="A9" s="19">
        <v>560019</v>
      </c>
      <c r="B9" s="20" t="s">
        <v>22</v>
      </c>
      <c r="C9" s="21">
        <v>23398</v>
      </c>
      <c r="D9" s="21">
        <v>5363</v>
      </c>
      <c r="E9" s="21">
        <v>69337</v>
      </c>
      <c r="F9" s="21">
        <v>9106</v>
      </c>
      <c r="G9" s="46">
        <v>0.33750000000000002</v>
      </c>
      <c r="H9" s="46">
        <v>0.58899999999999997</v>
      </c>
      <c r="I9" s="25">
        <v>5</v>
      </c>
      <c r="J9" s="47">
        <v>5</v>
      </c>
      <c r="K9" s="25">
        <v>4.75</v>
      </c>
      <c r="L9" s="24">
        <v>0.25</v>
      </c>
      <c r="M9" s="26"/>
      <c r="N9" s="48"/>
      <c r="O9" s="28">
        <v>5</v>
      </c>
    </row>
    <row r="10" spans="1:15" x14ac:dyDescent="0.25">
      <c r="A10" s="19">
        <v>560021</v>
      </c>
      <c r="B10" s="20" t="s">
        <v>23</v>
      </c>
      <c r="C10" s="21">
        <v>4931</v>
      </c>
      <c r="D10" s="21">
        <v>11793</v>
      </c>
      <c r="E10" s="21">
        <v>24116</v>
      </c>
      <c r="F10" s="21">
        <v>44058</v>
      </c>
      <c r="G10" s="46">
        <v>0.20449999999999999</v>
      </c>
      <c r="H10" s="46">
        <v>0.26769999999999999</v>
      </c>
      <c r="I10" s="25">
        <v>3.64</v>
      </c>
      <c r="J10" s="47">
        <v>3.06</v>
      </c>
      <c r="K10" s="25">
        <v>2.1800000000000002</v>
      </c>
      <c r="L10" s="24">
        <v>1.22</v>
      </c>
      <c r="M10" s="26"/>
      <c r="N10" s="48"/>
      <c r="O10" s="28">
        <v>3.4</v>
      </c>
    </row>
    <row r="11" spans="1:15" x14ac:dyDescent="0.25">
      <c r="A11" s="19">
        <v>560022</v>
      </c>
      <c r="B11" s="20" t="s">
        <v>24</v>
      </c>
      <c r="C11" s="21">
        <v>9836</v>
      </c>
      <c r="D11" s="21">
        <v>18175</v>
      </c>
      <c r="E11" s="21">
        <v>45900</v>
      </c>
      <c r="F11" s="21">
        <v>36251</v>
      </c>
      <c r="G11" s="46">
        <v>0.21429999999999999</v>
      </c>
      <c r="H11" s="46">
        <v>0.50139999999999996</v>
      </c>
      <c r="I11" s="25">
        <v>3.84</v>
      </c>
      <c r="J11" s="47">
        <v>5</v>
      </c>
      <c r="K11" s="25">
        <v>2.84</v>
      </c>
      <c r="L11" s="24">
        <v>1.3</v>
      </c>
      <c r="M11" s="26"/>
      <c r="N11" s="48"/>
      <c r="O11" s="28">
        <v>4.1399999999999997</v>
      </c>
    </row>
    <row r="12" spans="1:15" x14ac:dyDescent="0.25">
      <c r="A12" s="19">
        <v>560024</v>
      </c>
      <c r="B12" s="20" t="s">
        <v>25</v>
      </c>
      <c r="C12" s="21">
        <v>560</v>
      </c>
      <c r="D12" s="21">
        <v>35593</v>
      </c>
      <c r="E12" s="21">
        <v>1437</v>
      </c>
      <c r="F12" s="21">
        <v>96701</v>
      </c>
      <c r="G12" s="46">
        <v>0.38969999999999999</v>
      </c>
      <c r="H12" s="46">
        <v>0.36809999999999998</v>
      </c>
      <c r="I12" s="25">
        <v>5</v>
      </c>
      <c r="J12" s="47">
        <v>4.4000000000000004</v>
      </c>
      <c r="K12" s="25">
        <v>0.25</v>
      </c>
      <c r="L12" s="24">
        <v>4.18</v>
      </c>
      <c r="M12" s="26"/>
      <c r="N12" s="48"/>
      <c r="O12" s="28">
        <v>4.43</v>
      </c>
    </row>
    <row r="13" spans="1:15" ht="26.25" x14ac:dyDescent="0.25">
      <c r="A13" s="19">
        <v>560026</v>
      </c>
      <c r="B13" s="20" t="s">
        <v>26</v>
      </c>
      <c r="C13" s="21">
        <v>7051</v>
      </c>
      <c r="D13" s="21">
        <v>747</v>
      </c>
      <c r="E13" s="21">
        <v>44095</v>
      </c>
      <c r="F13" s="21">
        <v>9390</v>
      </c>
      <c r="G13" s="46">
        <v>0.15989999999999999</v>
      </c>
      <c r="H13" s="46">
        <v>7.9600000000000004E-2</v>
      </c>
      <c r="I13" s="25">
        <v>2.69</v>
      </c>
      <c r="J13" s="47">
        <v>0.54</v>
      </c>
      <c r="K13" s="25">
        <v>2.23</v>
      </c>
      <c r="L13" s="24">
        <v>0.09</v>
      </c>
      <c r="M13" s="26"/>
      <c r="N13" s="48"/>
      <c r="O13" s="28">
        <v>2.3199999999999998</v>
      </c>
    </row>
    <row r="14" spans="1:15" x14ac:dyDescent="0.25">
      <c r="A14" s="19">
        <v>560032</v>
      </c>
      <c r="B14" s="20" t="s">
        <v>28</v>
      </c>
      <c r="C14" s="21">
        <v>411</v>
      </c>
      <c r="D14" s="21">
        <v>0</v>
      </c>
      <c r="E14" s="21">
        <v>5390</v>
      </c>
      <c r="F14" s="21">
        <v>2</v>
      </c>
      <c r="G14" s="46">
        <v>7.6300000000000007E-2</v>
      </c>
      <c r="H14" s="46">
        <v>0</v>
      </c>
      <c r="I14" s="25">
        <v>0.93</v>
      </c>
      <c r="J14" s="47">
        <v>0</v>
      </c>
      <c r="K14" s="25">
        <v>0.93</v>
      </c>
      <c r="L14" s="24">
        <v>0</v>
      </c>
      <c r="M14" s="26"/>
      <c r="N14" s="48"/>
      <c r="O14" s="28">
        <v>0.93</v>
      </c>
    </row>
    <row r="15" spans="1:15" x14ac:dyDescent="0.25">
      <c r="A15" s="19">
        <v>560033</v>
      </c>
      <c r="B15" s="20" t="s">
        <v>29</v>
      </c>
      <c r="C15" s="21">
        <v>2081</v>
      </c>
      <c r="D15" s="21">
        <v>0</v>
      </c>
      <c r="E15" s="21">
        <v>16312</v>
      </c>
      <c r="F15" s="21">
        <v>0</v>
      </c>
      <c r="G15" s="46">
        <v>0.12759999999999999</v>
      </c>
      <c r="H15" s="46">
        <v>0</v>
      </c>
      <c r="I15" s="25">
        <v>2.0099999999999998</v>
      </c>
      <c r="J15" s="47">
        <v>0</v>
      </c>
      <c r="K15" s="25">
        <v>2.0099999999999998</v>
      </c>
      <c r="L15" s="24">
        <v>0</v>
      </c>
      <c r="M15" s="26"/>
      <c r="N15" s="48"/>
      <c r="O15" s="28">
        <v>2.0099999999999998</v>
      </c>
    </row>
    <row r="16" spans="1:15" x14ac:dyDescent="0.25">
      <c r="A16" s="19">
        <v>560034</v>
      </c>
      <c r="B16" s="20" t="s">
        <v>30</v>
      </c>
      <c r="C16" s="21">
        <v>2823</v>
      </c>
      <c r="D16" s="21">
        <v>0</v>
      </c>
      <c r="E16" s="21">
        <v>14536</v>
      </c>
      <c r="F16" s="21">
        <v>0</v>
      </c>
      <c r="G16" s="46">
        <v>0.19420000000000001</v>
      </c>
      <c r="H16" s="46">
        <v>0</v>
      </c>
      <c r="I16" s="25">
        <v>3.42</v>
      </c>
      <c r="J16" s="47">
        <v>0</v>
      </c>
      <c r="K16" s="25">
        <v>3.42</v>
      </c>
      <c r="L16" s="24">
        <v>0</v>
      </c>
      <c r="M16" s="26"/>
      <c r="N16" s="48"/>
      <c r="O16" s="28">
        <v>3.42</v>
      </c>
    </row>
    <row r="17" spans="1:15" x14ac:dyDescent="0.25">
      <c r="A17" s="19">
        <v>560035</v>
      </c>
      <c r="B17" s="20" t="s">
        <v>31</v>
      </c>
      <c r="C17" s="21">
        <v>39</v>
      </c>
      <c r="D17" s="21">
        <v>3204</v>
      </c>
      <c r="E17" s="21">
        <v>353</v>
      </c>
      <c r="F17" s="21">
        <v>29417</v>
      </c>
      <c r="G17" s="46">
        <v>0.1105</v>
      </c>
      <c r="H17" s="46">
        <v>0.1089</v>
      </c>
      <c r="I17" s="25">
        <v>1.65</v>
      </c>
      <c r="J17" s="47">
        <v>0.93</v>
      </c>
      <c r="K17" s="25">
        <v>0.1</v>
      </c>
      <c r="L17" s="24">
        <v>0.87</v>
      </c>
      <c r="M17" s="26"/>
      <c r="N17" s="48"/>
      <c r="O17" s="28">
        <v>0.97</v>
      </c>
    </row>
    <row r="18" spans="1:15" x14ac:dyDescent="0.25">
      <c r="A18" s="19">
        <v>560036</v>
      </c>
      <c r="B18" s="20" t="s">
        <v>27</v>
      </c>
      <c r="C18" s="21">
        <v>1429</v>
      </c>
      <c r="D18" s="21">
        <v>1801</v>
      </c>
      <c r="E18" s="21">
        <v>15617</v>
      </c>
      <c r="F18" s="21">
        <v>10561</v>
      </c>
      <c r="G18" s="46">
        <v>9.1499999999999998E-2</v>
      </c>
      <c r="H18" s="46">
        <v>0.17050000000000001</v>
      </c>
      <c r="I18" s="25">
        <v>1.25</v>
      </c>
      <c r="J18" s="47">
        <v>1.76</v>
      </c>
      <c r="K18" s="25">
        <v>1.03</v>
      </c>
      <c r="L18" s="24">
        <v>0.32</v>
      </c>
      <c r="M18" s="26"/>
      <c r="N18" s="48"/>
      <c r="O18" s="28">
        <v>1.35</v>
      </c>
    </row>
    <row r="19" spans="1:15" x14ac:dyDescent="0.25">
      <c r="A19" s="19">
        <v>560041</v>
      </c>
      <c r="B19" s="20" t="s">
        <v>33</v>
      </c>
      <c r="C19" s="21">
        <v>22</v>
      </c>
      <c r="D19" s="21">
        <v>1642</v>
      </c>
      <c r="E19" s="21">
        <v>425</v>
      </c>
      <c r="F19" s="21">
        <v>22497</v>
      </c>
      <c r="G19" s="46">
        <v>5.1799999999999999E-2</v>
      </c>
      <c r="H19" s="46">
        <v>7.2999999999999995E-2</v>
      </c>
      <c r="I19" s="25">
        <v>0.41</v>
      </c>
      <c r="J19" s="47">
        <v>0.45</v>
      </c>
      <c r="K19" s="25">
        <v>0.03</v>
      </c>
      <c r="L19" s="24">
        <v>0.41</v>
      </c>
      <c r="M19" s="26"/>
      <c r="N19" s="48"/>
      <c r="O19" s="28">
        <v>0.44</v>
      </c>
    </row>
    <row r="20" spans="1:15" x14ac:dyDescent="0.25">
      <c r="A20" s="19">
        <v>560043</v>
      </c>
      <c r="B20" s="20" t="s">
        <v>34</v>
      </c>
      <c r="C20" s="21">
        <v>2949</v>
      </c>
      <c r="D20" s="21">
        <v>1696</v>
      </c>
      <c r="E20" s="21">
        <v>11477</v>
      </c>
      <c r="F20" s="21">
        <v>5788</v>
      </c>
      <c r="G20" s="46">
        <v>0.25690000000000002</v>
      </c>
      <c r="H20" s="46">
        <v>0.29299999999999998</v>
      </c>
      <c r="I20" s="25">
        <v>4.74</v>
      </c>
      <c r="J20" s="47">
        <v>3.39</v>
      </c>
      <c r="K20" s="25">
        <v>3.84</v>
      </c>
      <c r="L20" s="24">
        <v>0.64</v>
      </c>
      <c r="M20" s="26"/>
      <c r="N20" s="48"/>
      <c r="O20" s="28">
        <v>4.4800000000000004</v>
      </c>
    </row>
    <row r="21" spans="1:15" x14ac:dyDescent="0.25">
      <c r="A21" s="19">
        <v>560045</v>
      </c>
      <c r="B21" s="20" t="s">
        <v>35</v>
      </c>
      <c r="C21" s="21">
        <v>979</v>
      </c>
      <c r="D21" s="21">
        <v>1033</v>
      </c>
      <c r="E21" s="21">
        <v>7996</v>
      </c>
      <c r="F21" s="21">
        <v>8340</v>
      </c>
      <c r="G21" s="46">
        <v>0.12239999999999999</v>
      </c>
      <c r="H21" s="46">
        <v>0.1239</v>
      </c>
      <c r="I21" s="25">
        <v>1.9</v>
      </c>
      <c r="J21" s="47">
        <v>1.1299999999999999</v>
      </c>
      <c r="K21" s="25">
        <v>1.46</v>
      </c>
      <c r="L21" s="24">
        <v>0.26</v>
      </c>
      <c r="M21" s="26"/>
      <c r="N21" s="48"/>
      <c r="O21" s="28">
        <v>1.72</v>
      </c>
    </row>
    <row r="22" spans="1:15" x14ac:dyDescent="0.25">
      <c r="A22" s="19">
        <v>560047</v>
      </c>
      <c r="B22" s="20" t="s">
        <v>36</v>
      </c>
      <c r="C22" s="21">
        <v>856</v>
      </c>
      <c r="D22" s="21">
        <v>1734</v>
      </c>
      <c r="E22" s="21">
        <v>13016</v>
      </c>
      <c r="F22" s="21">
        <v>9202</v>
      </c>
      <c r="G22" s="46">
        <v>6.5799999999999997E-2</v>
      </c>
      <c r="H22" s="46">
        <v>0.18840000000000001</v>
      </c>
      <c r="I22" s="25">
        <v>0.7</v>
      </c>
      <c r="J22" s="47">
        <v>1.99</v>
      </c>
      <c r="K22" s="25">
        <v>0.55000000000000004</v>
      </c>
      <c r="L22" s="24">
        <v>0.44</v>
      </c>
      <c r="M22" s="26"/>
      <c r="N22" s="48"/>
      <c r="O22" s="28">
        <f t="shared" ref="O22" si="0">L22+K22</f>
        <v>0.99</v>
      </c>
    </row>
    <row r="23" spans="1:15" x14ac:dyDescent="0.25">
      <c r="A23" s="19">
        <v>560052</v>
      </c>
      <c r="B23" s="20" t="s">
        <v>38</v>
      </c>
      <c r="C23" s="21">
        <v>664</v>
      </c>
      <c r="D23" s="21">
        <v>780</v>
      </c>
      <c r="E23" s="21">
        <v>7294</v>
      </c>
      <c r="F23" s="21">
        <v>4170</v>
      </c>
      <c r="G23" s="46">
        <v>9.0999999999999998E-2</v>
      </c>
      <c r="H23" s="46">
        <v>0.18709999999999999</v>
      </c>
      <c r="I23" s="25">
        <v>1.24</v>
      </c>
      <c r="J23" s="47">
        <v>1.98</v>
      </c>
      <c r="K23" s="25">
        <v>0.94</v>
      </c>
      <c r="L23" s="24">
        <v>0.48</v>
      </c>
      <c r="M23" s="26"/>
      <c r="N23" s="48"/>
      <c r="O23" s="28">
        <v>1.42</v>
      </c>
    </row>
    <row r="24" spans="1:15" x14ac:dyDescent="0.25">
      <c r="A24" s="19">
        <v>560053</v>
      </c>
      <c r="B24" s="20" t="s">
        <v>39</v>
      </c>
      <c r="C24" s="21">
        <v>464</v>
      </c>
      <c r="D24" s="21">
        <v>103</v>
      </c>
      <c r="E24" s="21">
        <v>4204</v>
      </c>
      <c r="F24" s="21">
        <v>2624</v>
      </c>
      <c r="G24" s="46">
        <v>0.1104</v>
      </c>
      <c r="H24" s="46">
        <v>3.9300000000000002E-2</v>
      </c>
      <c r="I24" s="25">
        <v>1.65</v>
      </c>
      <c r="J24" s="47">
        <v>0</v>
      </c>
      <c r="K24" s="25">
        <v>1.29</v>
      </c>
      <c r="L24" s="24">
        <v>0</v>
      </c>
      <c r="M24" s="26"/>
      <c r="N24" s="48"/>
      <c r="O24" s="28">
        <v>1.29</v>
      </c>
    </row>
    <row r="25" spans="1:15" x14ac:dyDescent="0.25">
      <c r="A25" s="19">
        <v>560054</v>
      </c>
      <c r="B25" s="20" t="s">
        <v>40</v>
      </c>
      <c r="C25" s="21">
        <v>418</v>
      </c>
      <c r="D25" s="21">
        <v>1077</v>
      </c>
      <c r="E25" s="21">
        <v>6348</v>
      </c>
      <c r="F25" s="21">
        <v>5775</v>
      </c>
      <c r="G25" s="46">
        <v>6.5799999999999997E-2</v>
      </c>
      <c r="H25" s="46">
        <v>0.1865</v>
      </c>
      <c r="I25" s="25">
        <v>0.7</v>
      </c>
      <c r="J25" s="47">
        <v>1.97</v>
      </c>
      <c r="K25" s="25">
        <v>0.53</v>
      </c>
      <c r="L25" s="24">
        <v>0.49</v>
      </c>
      <c r="M25" s="26"/>
      <c r="N25" s="48"/>
      <c r="O25" s="28">
        <v>1.02</v>
      </c>
    </row>
    <row r="26" spans="1:15" x14ac:dyDescent="0.25">
      <c r="A26" s="19">
        <v>560055</v>
      </c>
      <c r="B26" s="20" t="s">
        <v>41</v>
      </c>
      <c r="C26" s="21">
        <v>673</v>
      </c>
      <c r="D26" s="21">
        <v>523</v>
      </c>
      <c r="E26" s="21">
        <v>3700</v>
      </c>
      <c r="F26" s="21">
        <v>3167</v>
      </c>
      <c r="G26" s="46">
        <v>0.18190000000000001</v>
      </c>
      <c r="H26" s="46">
        <v>0.1651</v>
      </c>
      <c r="I26" s="25">
        <v>3.16</v>
      </c>
      <c r="J26" s="47">
        <v>1.68</v>
      </c>
      <c r="K26" s="25">
        <v>2.5299999999999998</v>
      </c>
      <c r="L26" s="24">
        <v>0.34</v>
      </c>
      <c r="M26" s="26"/>
      <c r="N26" s="48"/>
      <c r="O26" s="28">
        <v>2.87</v>
      </c>
    </row>
    <row r="27" spans="1:15" x14ac:dyDescent="0.25">
      <c r="A27" s="19">
        <v>560056</v>
      </c>
      <c r="B27" s="20" t="s">
        <v>42</v>
      </c>
      <c r="C27" s="21">
        <v>910</v>
      </c>
      <c r="D27" s="21">
        <v>514</v>
      </c>
      <c r="E27" s="21">
        <v>7900</v>
      </c>
      <c r="F27" s="21">
        <v>3088</v>
      </c>
      <c r="G27" s="46">
        <v>0.1152</v>
      </c>
      <c r="H27" s="46">
        <v>0.16650000000000001</v>
      </c>
      <c r="I27" s="25">
        <v>1.75</v>
      </c>
      <c r="J27" s="47">
        <v>1.7</v>
      </c>
      <c r="K27" s="25">
        <v>1.44</v>
      </c>
      <c r="L27" s="24">
        <v>0.31</v>
      </c>
      <c r="M27" s="26"/>
      <c r="N27" s="48"/>
      <c r="O27" s="28">
        <v>1.75</v>
      </c>
    </row>
    <row r="28" spans="1:15" x14ac:dyDescent="0.25">
      <c r="A28" s="19">
        <v>560057</v>
      </c>
      <c r="B28" s="20" t="s">
        <v>43</v>
      </c>
      <c r="C28" s="21">
        <v>776</v>
      </c>
      <c r="D28" s="21">
        <v>855</v>
      </c>
      <c r="E28" s="21">
        <v>8197</v>
      </c>
      <c r="F28" s="21">
        <v>3714</v>
      </c>
      <c r="G28" s="46">
        <v>9.4700000000000006E-2</v>
      </c>
      <c r="H28" s="46">
        <v>0.23019999999999999</v>
      </c>
      <c r="I28" s="25">
        <v>1.32</v>
      </c>
      <c r="J28" s="47">
        <v>2.5499999999999998</v>
      </c>
      <c r="K28" s="25">
        <v>1.04</v>
      </c>
      <c r="L28" s="24">
        <v>0.54</v>
      </c>
      <c r="M28" s="26"/>
      <c r="N28" s="48"/>
      <c r="O28" s="28">
        <v>1.58</v>
      </c>
    </row>
    <row r="29" spans="1:15" x14ac:dyDescent="0.25">
      <c r="A29" s="19">
        <v>560058</v>
      </c>
      <c r="B29" s="20" t="s">
        <v>44</v>
      </c>
      <c r="C29" s="21">
        <v>2535</v>
      </c>
      <c r="D29" s="21">
        <v>1678</v>
      </c>
      <c r="E29" s="21">
        <v>14051</v>
      </c>
      <c r="F29" s="21">
        <v>8113</v>
      </c>
      <c r="G29" s="46">
        <v>0.1804</v>
      </c>
      <c r="H29" s="46">
        <v>0.20680000000000001</v>
      </c>
      <c r="I29" s="25">
        <v>3.13</v>
      </c>
      <c r="J29" s="47">
        <v>2.2400000000000002</v>
      </c>
      <c r="K29" s="25">
        <v>2.44</v>
      </c>
      <c r="L29" s="24">
        <v>0.49</v>
      </c>
      <c r="M29" s="26"/>
      <c r="N29" s="48"/>
      <c r="O29" s="28">
        <v>2.93</v>
      </c>
    </row>
    <row r="30" spans="1:15" x14ac:dyDescent="0.25">
      <c r="A30" s="19">
        <v>560059</v>
      </c>
      <c r="B30" s="20" t="s">
        <v>45</v>
      </c>
      <c r="C30" s="21">
        <v>317</v>
      </c>
      <c r="D30" s="21">
        <v>219</v>
      </c>
      <c r="E30" s="21">
        <v>3679</v>
      </c>
      <c r="F30" s="21">
        <v>2011</v>
      </c>
      <c r="G30" s="46">
        <v>8.6199999999999999E-2</v>
      </c>
      <c r="H30" s="46">
        <v>0.1089</v>
      </c>
      <c r="I30" s="25">
        <v>1.1399999999999999</v>
      </c>
      <c r="J30" s="47">
        <v>0.93</v>
      </c>
      <c r="K30" s="25">
        <v>0.91</v>
      </c>
      <c r="L30" s="24">
        <v>0.19</v>
      </c>
      <c r="M30" s="26"/>
      <c r="N30" s="48"/>
      <c r="O30" s="28">
        <v>1.1000000000000001</v>
      </c>
    </row>
    <row r="31" spans="1:15" x14ac:dyDescent="0.25">
      <c r="A31" s="19">
        <v>560060</v>
      </c>
      <c r="B31" s="20" t="s">
        <v>46</v>
      </c>
      <c r="C31" s="21">
        <v>1484</v>
      </c>
      <c r="D31" s="21">
        <v>1364</v>
      </c>
      <c r="E31" s="21">
        <v>7117</v>
      </c>
      <c r="F31" s="21">
        <v>5772</v>
      </c>
      <c r="G31" s="46">
        <v>0.20849999999999999</v>
      </c>
      <c r="H31" s="46">
        <v>0.23630000000000001</v>
      </c>
      <c r="I31" s="25">
        <v>3.72</v>
      </c>
      <c r="J31" s="47">
        <v>2.64</v>
      </c>
      <c r="K31" s="25">
        <v>2.86</v>
      </c>
      <c r="L31" s="24">
        <v>0.61</v>
      </c>
      <c r="M31" s="26"/>
      <c r="N31" s="48"/>
      <c r="O31" s="28">
        <v>3.47</v>
      </c>
    </row>
    <row r="32" spans="1:15" x14ac:dyDescent="0.25">
      <c r="A32" s="19">
        <v>560061</v>
      </c>
      <c r="B32" s="20" t="s">
        <v>47</v>
      </c>
      <c r="C32" s="21">
        <v>812</v>
      </c>
      <c r="D32" s="21">
        <v>477</v>
      </c>
      <c r="E32" s="21">
        <v>3207</v>
      </c>
      <c r="F32" s="21">
        <v>3869</v>
      </c>
      <c r="G32" s="46">
        <v>0.25319999999999998</v>
      </c>
      <c r="H32" s="46">
        <v>0.12330000000000001</v>
      </c>
      <c r="I32" s="25">
        <v>4.67</v>
      </c>
      <c r="J32" s="47">
        <v>1.1200000000000001</v>
      </c>
      <c r="K32" s="25">
        <v>3.6</v>
      </c>
      <c r="L32" s="24">
        <v>0.26</v>
      </c>
      <c r="M32" s="26"/>
      <c r="N32" s="48"/>
      <c r="O32" s="28">
        <v>3.86</v>
      </c>
    </row>
    <row r="33" spans="1:15" x14ac:dyDescent="0.25">
      <c r="A33" s="19">
        <v>560062</v>
      </c>
      <c r="B33" s="20" t="s">
        <v>48</v>
      </c>
      <c r="C33" s="21">
        <v>226</v>
      </c>
      <c r="D33" s="21">
        <v>32</v>
      </c>
      <c r="E33" s="21">
        <v>2388</v>
      </c>
      <c r="F33" s="21">
        <v>435</v>
      </c>
      <c r="G33" s="46">
        <v>9.4600000000000004E-2</v>
      </c>
      <c r="H33" s="46">
        <v>7.3599999999999999E-2</v>
      </c>
      <c r="I33" s="25">
        <v>1.31</v>
      </c>
      <c r="J33" s="47">
        <v>0.46</v>
      </c>
      <c r="K33" s="25">
        <v>1.05</v>
      </c>
      <c r="L33" s="24">
        <v>0.09</v>
      </c>
      <c r="M33" s="26"/>
      <c r="N33" s="48"/>
      <c r="O33" s="28">
        <v>1.1399999999999999</v>
      </c>
    </row>
    <row r="34" spans="1:15" x14ac:dyDescent="0.25">
      <c r="A34" s="19">
        <v>560063</v>
      </c>
      <c r="B34" s="20" t="s">
        <v>49</v>
      </c>
      <c r="C34" s="21">
        <v>1327</v>
      </c>
      <c r="D34" s="21">
        <v>393</v>
      </c>
      <c r="E34" s="21">
        <v>4061</v>
      </c>
      <c r="F34" s="21">
        <v>2725</v>
      </c>
      <c r="G34" s="46">
        <v>0.32679999999999998</v>
      </c>
      <c r="H34" s="46">
        <v>0.14419999999999999</v>
      </c>
      <c r="I34" s="25">
        <v>5</v>
      </c>
      <c r="J34" s="47">
        <v>1.4</v>
      </c>
      <c r="K34" s="25">
        <v>3.85</v>
      </c>
      <c r="L34" s="24">
        <v>0.32</v>
      </c>
      <c r="M34" s="26"/>
      <c r="N34" s="48"/>
      <c r="O34" s="28">
        <v>4.17</v>
      </c>
    </row>
    <row r="35" spans="1:15" x14ac:dyDescent="0.25">
      <c r="A35" s="19">
        <v>560064</v>
      </c>
      <c r="B35" s="20" t="s">
        <v>50</v>
      </c>
      <c r="C35" s="21">
        <v>6650</v>
      </c>
      <c r="D35" s="21">
        <v>5924</v>
      </c>
      <c r="E35" s="21">
        <v>20917</v>
      </c>
      <c r="F35" s="21">
        <v>16915</v>
      </c>
      <c r="G35" s="46">
        <v>0.31790000000000002</v>
      </c>
      <c r="H35" s="46">
        <v>0.35020000000000001</v>
      </c>
      <c r="I35" s="25">
        <v>5</v>
      </c>
      <c r="J35" s="47">
        <v>4.16</v>
      </c>
      <c r="K35" s="25">
        <v>3.85</v>
      </c>
      <c r="L35" s="24">
        <v>0.96</v>
      </c>
      <c r="M35" s="26"/>
      <c r="N35" s="48"/>
      <c r="O35" s="28">
        <v>4.8099999999999996</v>
      </c>
    </row>
    <row r="36" spans="1:15" x14ac:dyDescent="0.25">
      <c r="A36" s="19">
        <v>560065</v>
      </c>
      <c r="B36" s="20" t="s">
        <v>51</v>
      </c>
      <c r="C36" s="21">
        <v>1853</v>
      </c>
      <c r="D36" s="21">
        <v>1616</v>
      </c>
      <c r="E36" s="21">
        <v>5715</v>
      </c>
      <c r="F36" s="21">
        <v>3636</v>
      </c>
      <c r="G36" s="46">
        <v>0.32419999999999999</v>
      </c>
      <c r="H36" s="46">
        <v>0.44440000000000002</v>
      </c>
      <c r="I36" s="25">
        <v>5</v>
      </c>
      <c r="J36" s="47">
        <v>5</v>
      </c>
      <c r="K36" s="25">
        <v>4.05</v>
      </c>
      <c r="L36" s="24">
        <v>0.95</v>
      </c>
      <c r="M36" s="26"/>
      <c r="N36" s="48"/>
      <c r="O36" s="28">
        <v>5</v>
      </c>
    </row>
    <row r="37" spans="1:15" x14ac:dyDescent="0.25">
      <c r="A37" s="19">
        <v>560066</v>
      </c>
      <c r="B37" s="20" t="s">
        <v>52</v>
      </c>
      <c r="C37" s="21">
        <v>583</v>
      </c>
      <c r="D37" s="21">
        <v>190</v>
      </c>
      <c r="E37" s="21">
        <v>4565</v>
      </c>
      <c r="F37" s="21">
        <v>2093</v>
      </c>
      <c r="G37" s="46">
        <v>0.12770000000000001</v>
      </c>
      <c r="H37" s="46">
        <v>9.0800000000000006E-2</v>
      </c>
      <c r="I37" s="25">
        <v>2.0099999999999998</v>
      </c>
      <c r="J37" s="47">
        <v>0.69</v>
      </c>
      <c r="K37" s="25">
        <v>1.61</v>
      </c>
      <c r="L37" s="24">
        <v>0.14000000000000001</v>
      </c>
      <c r="M37" s="26"/>
      <c r="N37" s="48"/>
      <c r="O37" s="28">
        <v>1.75</v>
      </c>
    </row>
    <row r="38" spans="1:15" x14ac:dyDescent="0.25">
      <c r="A38" s="19">
        <v>560067</v>
      </c>
      <c r="B38" s="20" t="s">
        <v>53</v>
      </c>
      <c r="C38" s="21">
        <v>598</v>
      </c>
      <c r="D38" s="21">
        <v>977</v>
      </c>
      <c r="E38" s="21">
        <v>7724</v>
      </c>
      <c r="F38" s="21">
        <v>4536</v>
      </c>
      <c r="G38" s="46">
        <v>7.7399999999999997E-2</v>
      </c>
      <c r="H38" s="46">
        <v>0.21540000000000001</v>
      </c>
      <c r="I38" s="25">
        <v>0.95</v>
      </c>
      <c r="J38" s="47">
        <v>2.36</v>
      </c>
      <c r="K38" s="25">
        <v>0.72</v>
      </c>
      <c r="L38" s="24">
        <v>0.56999999999999995</v>
      </c>
      <c r="M38" s="26"/>
      <c r="N38" s="48"/>
      <c r="O38" s="28">
        <v>1.29</v>
      </c>
    </row>
    <row r="39" spans="1:15" x14ac:dyDescent="0.25">
      <c r="A39" s="19">
        <v>560068</v>
      </c>
      <c r="B39" s="20" t="s">
        <v>54</v>
      </c>
      <c r="C39" s="21">
        <v>584</v>
      </c>
      <c r="D39" s="21">
        <v>512</v>
      </c>
      <c r="E39" s="21">
        <v>6116</v>
      </c>
      <c r="F39" s="21">
        <v>3239</v>
      </c>
      <c r="G39" s="46">
        <v>9.5500000000000002E-2</v>
      </c>
      <c r="H39" s="46">
        <v>0.15809999999999999</v>
      </c>
      <c r="I39" s="25">
        <v>1.33</v>
      </c>
      <c r="J39" s="47">
        <v>1.59</v>
      </c>
      <c r="K39" s="25">
        <v>1.04</v>
      </c>
      <c r="L39" s="24">
        <v>0.35</v>
      </c>
      <c r="M39" s="26"/>
      <c r="N39" s="48"/>
      <c r="O39" s="28">
        <v>1.39</v>
      </c>
    </row>
    <row r="40" spans="1:15" x14ac:dyDescent="0.25">
      <c r="A40" s="19">
        <v>560069</v>
      </c>
      <c r="B40" s="20" t="s">
        <v>55</v>
      </c>
      <c r="C40" s="21">
        <v>1789</v>
      </c>
      <c r="D40" s="21">
        <v>467</v>
      </c>
      <c r="E40" s="21">
        <v>7084</v>
      </c>
      <c r="F40" s="21">
        <v>2191</v>
      </c>
      <c r="G40" s="46">
        <v>0.2525</v>
      </c>
      <c r="H40" s="46">
        <v>0.21310000000000001</v>
      </c>
      <c r="I40" s="25">
        <v>4.6500000000000004</v>
      </c>
      <c r="J40" s="47">
        <v>2.33</v>
      </c>
      <c r="K40" s="25">
        <v>3.63</v>
      </c>
      <c r="L40" s="24">
        <v>0.51</v>
      </c>
      <c r="M40" s="26"/>
      <c r="N40" s="48"/>
      <c r="O40" s="28">
        <v>4.1399999999999997</v>
      </c>
    </row>
    <row r="41" spans="1:15" x14ac:dyDescent="0.25">
      <c r="A41" s="19">
        <v>560070</v>
      </c>
      <c r="B41" s="20" t="s">
        <v>56</v>
      </c>
      <c r="C41" s="21">
        <v>6148</v>
      </c>
      <c r="D41" s="21">
        <v>3002</v>
      </c>
      <c r="E41" s="21">
        <v>30667</v>
      </c>
      <c r="F41" s="21">
        <v>17626</v>
      </c>
      <c r="G41" s="46">
        <v>0.20050000000000001</v>
      </c>
      <c r="H41" s="46">
        <v>0.17030000000000001</v>
      </c>
      <c r="I41" s="25">
        <v>3.55</v>
      </c>
      <c r="J41" s="47">
        <v>1.75</v>
      </c>
      <c r="K41" s="25">
        <v>2.7</v>
      </c>
      <c r="L41" s="24">
        <v>0.42</v>
      </c>
      <c r="M41" s="26"/>
      <c r="N41" s="48"/>
      <c r="O41" s="28">
        <v>3.12</v>
      </c>
    </row>
    <row r="42" spans="1:15" x14ac:dyDescent="0.25">
      <c r="A42" s="19">
        <v>560071</v>
      </c>
      <c r="B42" s="20" t="s">
        <v>57</v>
      </c>
      <c r="C42" s="21">
        <v>597</v>
      </c>
      <c r="D42" s="21">
        <v>1735</v>
      </c>
      <c r="E42" s="21">
        <v>5852</v>
      </c>
      <c r="F42" s="21">
        <v>6192</v>
      </c>
      <c r="G42" s="46">
        <v>0.10199999999999999</v>
      </c>
      <c r="H42" s="46">
        <v>0.2802</v>
      </c>
      <c r="I42" s="25">
        <v>1.47</v>
      </c>
      <c r="J42" s="47">
        <v>3.22</v>
      </c>
      <c r="K42" s="25">
        <v>1.1000000000000001</v>
      </c>
      <c r="L42" s="24">
        <v>0.81</v>
      </c>
      <c r="M42" s="26"/>
      <c r="N42" s="48"/>
      <c r="O42" s="28">
        <v>1.91</v>
      </c>
    </row>
    <row r="43" spans="1:15" x14ac:dyDescent="0.25">
      <c r="A43" s="19">
        <v>560072</v>
      </c>
      <c r="B43" s="20" t="s">
        <v>58</v>
      </c>
      <c r="C43" s="21">
        <v>1010</v>
      </c>
      <c r="D43" s="21">
        <v>319</v>
      </c>
      <c r="E43" s="21">
        <v>4851</v>
      </c>
      <c r="F43" s="21">
        <v>3628</v>
      </c>
      <c r="G43" s="46">
        <v>0.2082</v>
      </c>
      <c r="H43" s="46">
        <v>8.7900000000000006E-2</v>
      </c>
      <c r="I43" s="25">
        <v>3.71</v>
      </c>
      <c r="J43" s="47">
        <v>0.65</v>
      </c>
      <c r="K43" s="25">
        <v>2.93</v>
      </c>
      <c r="L43" s="24">
        <v>0.14000000000000001</v>
      </c>
      <c r="M43" s="26"/>
      <c r="N43" s="48"/>
      <c r="O43" s="28">
        <v>3.07</v>
      </c>
    </row>
    <row r="44" spans="1:15" x14ac:dyDescent="0.25">
      <c r="A44" s="19">
        <v>560073</v>
      </c>
      <c r="B44" s="20" t="s">
        <v>59</v>
      </c>
      <c r="C44" s="21">
        <v>199</v>
      </c>
      <c r="D44" s="21">
        <v>160</v>
      </c>
      <c r="E44" s="21">
        <v>4280</v>
      </c>
      <c r="F44" s="21">
        <v>1160</v>
      </c>
      <c r="G44" s="46">
        <v>4.65E-2</v>
      </c>
      <c r="H44" s="46">
        <v>0.13789999999999999</v>
      </c>
      <c r="I44" s="25">
        <v>0.3</v>
      </c>
      <c r="J44" s="47">
        <v>1.32</v>
      </c>
      <c r="K44" s="25">
        <v>0.25</v>
      </c>
      <c r="L44" s="24">
        <v>0.22</v>
      </c>
      <c r="M44" s="26"/>
      <c r="N44" s="48"/>
      <c r="O44" s="28">
        <v>0.47</v>
      </c>
    </row>
    <row r="45" spans="1:15" x14ac:dyDescent="0.25">
      <c r="A45" s="19">
        <v>560074</v>
      </c>
      <c r="B45" s="20" t="s">
        <v>60</v>
      </c>
      <c r="C45" s="21">
        <v>549</v>
      </c>
      <c r="D45" s="21">
        <v>203</v>
      </c>
      <c r="E45" s="21">
        <v>5624</v>
      </c>
      <c r="F45" s="21">
        <v>3137</v>
      </c>
      <c r="G45" s="46">
        <v>9.7600000000000006E-2</v>
      </c>
      <c r="H45" s="46">
        <v>6.4699999999999994E-2</v>
      </c>
      <c r="I45" s="25">
        <v>1.38</v>
      </c>
      <c r="J45" s="47">
        <v>0.34</v>
      </c>
      <c r="K45" s="25">
        <v>1.05</v>
      </c>
      <c r="L45" s="24">
        <v>0.08</v>
      </c>
      <c r="M45" s="26"/>
      <c r="N45" s="48"/>
      <c r="O45" s="28">
        <v>1.1299999999999999</v>
      </c>
    </row>
    <row r="46" spans="1:15" x14ac:dyDescent="0.25">
      <c r="A46" s="19">
        <v>560075</v>
      </c>
      <c r="B46" s="20" t="s">
        <v>61</v>
      </c>
      <c r="C46" s="21">
        <v>1837</v>
      </c>
      <c r="D46" s="21">
        <v>1392</v>
      </c>
      <c r="E46" s="21">
        <v>14269</v>
      </c>
      <c r="F46" s="21">
        <v>5731</v>
      </c>
      <c r="G46" s="46">
        <v>0.12870000000000001</v>
      </c>
      <c r="H46" s="46">
        <v>0.2429</v>
      </c>
      <c r="I46" s="25">
        <v>2.0299999999999998</v>
      </c>
      <c r="J46" s="47">
        <v>2.72</v>
      </c>
      <c r="K46" s="25">
        <v>1.56</v>
      </c>
      <c r="L46" s="24">
        <v>0.63</v>
      </c>
      <c r="M46" s="26"/>
      <c r="N46" s="48"/>
      <c r="O46" s="28">
        <v>2.19</v>
      </c>
    </row>
    <row r="47" spans="1:15" x14ac:dyDescent="0.25">
      <c r="A47" s="19">
        <v>560076</v>
      </c>
      <c r="B47" s="20" t="s">
        <v>62</v>
      </c>
      <c r="C47" s="21">
        <v>490</v>
      </c>
      <c r="D47" s="21">
        <v>195</v>
      </c>
      <c r="E47" s="21">
        <v>1685</v>
      </c>
      <c r="F47" s="21">
        <v>1665</v>
      </c>
      <c r="G47" s="46">
        <v>0.2908</v>
      </c>
      <c r="H47" s="46">
        <v>0.1171</v>
      </c>
      <c r="I47" s="25">
        <v>5</v>
      </c>
      <c r="J47" s="47">
        <v>1.04</v>
      </c>
      <c r="K47" s="25">
        <v>3.9</v>
      </c>
      <c r="L47" s="24">
        <v>0.23</v>
      </c>
      <c r="M47" s="26"/>
      <c r="N47" s="48"/>
      <c r="O47" s="28">
        <v>4.13</v>
      </c>
    </row>
    <row r="48" spans="1:15" x14ac:dyDescent="0.25">
      <c r="A48" s="19">
        <v>560077</v>
      </c>
      <c r="B48" s="20" t="s">
        <v>63</v>
      </c>
      <c r="C48" s="21">
        <v>608</v>
      </c>
      <c r="D48" s="21">
        <v>268</v>
      </c>
      <c r="E48" s="21">
        <v>6141</v>
      </c>
      <c r="F48" s="21">
        <v>1997</v>
      </c>
      <c r="G48" s="46">
        <v>9.9000000000000005E-2</v>
      </c>
      <c r="H48" s="46">
        <v>0.13420000000000001</v>
      </c>
      <c r="I48" s="25">
        <v>1.41</v>
      </c>
      <c r="J48" s="47">
        <v>1.27</v>
      </c>
      <c r="K48" s="25">
        <v>1.17</v>
      </c>
      <c r="L48" s="24">
        <v>0.22</v>
      </c>
      <c r="M48" s="26"/>
      <c r="N48" s="48"/>
      <c r="O48" s="28">
        <v>1.39</v>
      </c>
    </row>
    <row r="49" spans="1:15" x14ac:dyDescent="0.25">
      <c r="A49" s="19">
        <v>560078</v>
      </c>
      <c r="B49" s="20" t="s">
        <v>64</v>
      </c>
      <c r="C49" s="21">
        <v>3161</v>
      </c>
      <c r="D49" s="21">
        <v>4171</v>
      </c>
      <c r="E49" s="21">
        <v>14447</v>
      </c>
      <c r="F49" s="21">
        <v>9343</v>
      </c>
      <c r="G49" s="46">
        <v>0.21879999999999999</v>
      </c>
      <c r="H49" s="46">
        <v>0.44640000000000002</v>
      </c>
      <c r="I49" s="25">
        <v>3.94</v>
      </c>
      <c r="J49" s="47">
        <v>5</v>
      </c>
      <c r="K49" s="25">
        <v>2.96</v>
      </c>
      <c r="L49" s="24">
        <v>1.25</v>
      </c>
      <c r="M49" s="26"/>
      <c r="N49" s="48"/>
      <c r="O49" s="28">
        <v>4.21</v>
      </c>
    </row>
    <row r="50" spans="1:15" x14ac:dyDescent="0.25">
      <c r="A50" s="19">
        <v>560079</v>
      </c>
      <c r="B50" s="20" t="s">
        <v>96</v>
      </c>
      <c r="C50" s="21">
        <v>2694</v>
      </c>
      <c r="D50" s="21">
        <v>1921</v>
      </c>
      <c r="E50" s="21">
        <v>18420</v>
      </c>
      <c r="F50" s="21">
        <v>9156</v>
      </c>
      <c r="G50" s="46">
        <v>0.14630000000000001</v>
      </c>
      <c r="H50" s="46">
        <v>0.20979999999999999</v>
      </c>
      <c r="I50" s="25">
        <v>2.41</v>
      </c>
      <c r="J50" s="47">
        <v>2.2799999999999998</v>
      </c>
      <c r="K50" s="25">
        <v>1.86</v>
      </c>
      <c r="L50" s="24">
        <v>0.52</v>
      </c>
      <c r="M50" s="26"/>
      <c r="N50" s="48"/>
      <c r="O50" s="28">
        <v>2.38</v>
      </c>
    </row>
    <row r="51" spans="1:15" x14ac:dyDescent="0.25">
      <c r="A51" s="19">
        <v>560080</v>
      </c>
      <c r="B51" s="20" t="s">
        <v>66</v>
      </c>
      <c r="C51" s="21">
        <v>273</v>
      </c>
      <c r="D51" s="21">
        <v>424</v>
      </c>
      <c r="E51" s="21">
        <v>6887</v>
      </c>
      <c r="F51" s="21">
        <v>5309</v>
      </c>
      <c r="G51" s="46">
        <v>3.9600000000000003E-2</v>
      </c>
      <c r="H51" s="46">
        <v>7.9899999999999999E-2</v>
      </c>
      <c r="I51" s="25">
        <v>0.15</v>
      </c>
      <c r="J51" s="47">
        <v>0.54</v>
      </c>
      <c r="K51" s="25">
        <v>0.12</v>
      </c>
      <c r="L51" s="24">
        <v>0.12</v>
      </c>
      <c r="M51" s="26"/>
      <c r="N51" s="48"/>
      <c r="O51" s="28">
        <v>0.24</v>
      </c>
    </row>
    <row r="52" spans="1:15" x14ac:dyDescent="0.25">
      <c r="A52" s="19">
        <v>560081</v>
      </c>
      <c r="B52" s="20" t="s">
        <v>67</v>
      </c>
      <c r="C52" s="21">
        <v>151</v>
      </c>
      <c r="D52" s="21">
        <v>372</v>
      </c>
      <c r="E52" s="21">
        <v>3302</v>
      </c>
      <c r="F52" s="21">
        <v>3216</v>
      </c>
      <c r="G52" s="46">
        <v>4.5699999999999998E-2</v>
      </c>
      <c r="H52" s="46">
        <v>0.1157</v>
      </c>
      <c r="I52" s="25">
        <v>0.28000000000000003</v>
      </c>
      <c r="J52" s="47">
        <v>1.02</v>
      </c>
      <c r="K52" s="25">
        <v>0.21</v>
      </c>
      <c r="L52" s="24">
        <v>0.26</v>
      </c>
      <c r="M52" s="26"/>
      <c r="N52" s="48"/>
      <c r="O52" s="28">
        <v>0.47</v>
      </c>
    </row>
    <row r="53" spans="1:15" x14ac:dyDescent="0.25">
      <c r="A53" s="19">
        <v>560082</v>
      </c>
      <c r="B53" s="20" t="s">
        <v>68</v>
      </c>
      <c r="C53" s="21">
        <v>836</v>
      </c>
      <c r="D53" s="21">
        <v>587</v>
      </c>
      <c r="E53" s="21">
        <v>7829</v>
      </c>
      <c r="F53" s="21">
        <v>3284</v>
      </c>
      <c r="G53" s="46">
        <v>0.10680000000000001</v>
      </c>
      <c r="H53" s="46">
        <v>0.1787</v>
      </c>
      <c r="I53" s="25">
        <v>1.57</v>
      </c>
      <c r="J53" s="47">
        <v>1.87</v>
      </c>
      <c r="K53" s="25">
        <v>1.26</v>
      </c>
      <c r="L53" s="24">
        <v>0.37</v>
      </c>
      <c r="M53" s="26"/>
      <c r="N53" s="48"/>
      <c r="O53" s="28">
        <v>1.63</v>
      </c>
    </row>
    <row r="54" spans="1:15" x14ac:dyDescent="0.25">
      <c r="A54" s="19">
        <v>560083</v>
      </c>
      <c r="B54" s="20" t="s">
        <v>69</v>
      </c>
      <c r="C54" s="21">
        <v>754</v>
      </c>
      <c r="D54" s="21">
        <v>458</v>
      </c>
      <c r="E54" s="21">
        <v>5853</v>
      </c>
      <c r="F54" s="21">
        <v>2943</v>
      </c>
      <c r="G54" s="46">
        <v>0.1288</v>
      </c>
      <c r="H54" s="46">
        <v>0.15559999999999999</v>
      </c>
      <c r="I54" s="25">
        <v>2.04</v>
      </c>
      <c r="J54" s="47">
        <v>1.56</v>
      </c>
      <c r="K54" s="25">
        <v>1.65</v>
      </c>
      <c r="L54" s="24">
        <v>0.3</v>
      </c>
      <c r="M54" s="26"/>
      <c r="N54" s="48"/>
      <c r="O54" s="28">
        <v>1.95</v>
      </c>
    </row>
    <row r="55" spans="1:15" x14ac:dyDescent="0.25">
      <c r="A55" s="19">
        <v>560084</v>
      </c>
      <c r="B55" s="20" t="s">
        <v>70</v>
      </c>
      <c r="C55" s="21">
        <v>133</v>
      </c>
      <c r="D55" s="21">
        <v>183</v>
      </c>
      <c r="E55" s="21">
        <v>4098</v>
      </c>
      <c r="F55" s="21">
        <v>1527</v>
      </c>
      <c r="G55" s="46">
        <v>3.2500000000000001E-2</v>
      </c>
      <c r="H55" s="46">
        <v>0.1198</v>
      </c>
      <c r="I55" s="25">
        <v>0</v>
      </c>
      <c r="J55" s="47">
        <v>1.08</v>
      </c>
      <c r="K55" s="25">
        <v>0</v>
      </c>
      <c r="L55" s="24">
        <v>0.28000000000000003</v>
      </c>
      <c r="M55" s="26"/>
      <c r="N55" s="48"/>
      <c r="O55" s="28">
        <v>0.28000000000000003</v>
      </c>
    </row>
    <row r="56" spans="1:15" ht="26.25" x14ac:dyDescent="0.25">
      <c r="A56" s="19">
        <v>560085</v>
      </c>
      <c r="B56" s="20" t="s">
        <v>71</v>
      </c>
      <c r="C56" s="21">
        <v>507</v>
      </c>
      <c r="D56" s="21">
        <v>42</v>
      </c>
      <c r="E56" s="21">
        <v>4225</v>
      </c>
      <c r="F56" s="21">
        <v>400</v>
      </c>
      <c r="G56" s="46">
        <v>0.12</v>
      </c>
      <c r="H56" s="46">
        <v>0.105</v>
      </c>
      <c r="I56" s="25">
        <v>1.85</v>
      </c>
      <c r="J56" s="47">
        <v>0.88</v>
      </c>
      <c r="K56" s="25">
        <v>1.74</v>
      </c>
      <c r="L56" s="24">
        <v>0.05</v>
      </c>
      <c r="M56" s="26"/>
      <c r="N56" s="48"/>
      <c r="O56" s="28">
        <v>1.79</v>
      </c>
    </row>
    <row r="57" spans="1:15" ht="26.25" x14ac:dyDescent="0.25">
      <c r="A57" s="19">
        <v>560086</v>
      </c>
      <c r="B57" s="20" t="s">
        <v>72</v>
      </c>
      <c r="C57" s="21">
        <v>583</v>
      </c>
      <c r="D57" s="21">
        <v>68</v>
      </c>
      <c r="E57" s="21">
        <v>2518</v>
      </c>
      <c r="F57" s="21">
        <v>199</v>
      </c>
      <c r="G57" s="46">
        <v>0.23150000000000001</v>
      </c>
      <c r="H57" s="46">
        <v>0.3417</v>
      </c>
      <c r="I57" s="25">
        <v>4.21</v>
      </c>
      <c r="J57" s="47">
        <v>4.05</v>
      </c>
      <c r="K57" s="25">
        <v>4.04</v>
      </c>
      <c r="L57" s="24">
        <v>0.16</v>
      </c>
      <c r="M57" s="26"/>
      <c r="N57" s="48"/>
      <c r="O57" s="28">
        <v>4.2</v>
      </c>
    </row>
    <row r="58" spans="1:15" x14ac:dyDescent="0.25">
      <c r="A58" s="19">
        <v>560087</v>
      </c>
      <c r="B58" s="20" t="s">
        <v>73</v>
      </c>
      <c r="C58" s="21">
        <v>625</v>
      </c>
      <c r="D58" s="21">
        <v>0</v>
      </c>
      <c r="E58" s="21">
        <v>5861</v>
      </c>
      <c r="F58" s="21">
        <v>0</v>
      </c>
      <c r="G58" s="46">
        <v>0.1066</v>
      </c>
      <c r="H58" s="46">
        <v>0</v>
      </c>
      <c r="I58" s="25">
        <v>1.57</v>
      </c>
      <c r="J58" s="47">
        <v>0</v>
      </c>
      <c r="K58" s="25">
        <v>1.57</v>
      </c>
      <c r="L58" s="24">
        <v>0</v>
      </c>
      <c r="M58" s="26"/>
      <c r="N58" s="48"/>
      <c r="O58" s="28">
        <v>1.57</v>
      </c>
    </row>
    <row r="59" spans="1:15" ht="26.25" x14ac:dyDescent="0.25">
      <c r="A59" s="19">
        <v>560088</v>
      </c>
      <c r="B59" s="20" t="s">
        <v>74</v>
      </c>
      <c r="C59" s="21">
        <v>145</v>
      </c>
      <c r="D59" s="21">
        <v>0</v>
      </c>
      <c r="E59" s="21">
        <v>1961</v>
      </c>
      <c r="F59" s="21">
        <v>0</v>
      </c>
      <c r="G59" s="46">
        <v>7.3899999999999993E-2</v>
      </c>
      <c r="H59" s="46">
        <v>0</v>
      </c>
      <c r="I59" s="25">
        <v>0.88</v>
      </c>
      <c r="J59" s="47">
        <v>0</v>
      </c>
      <c r="K59" s="25">
        <v>0.88</v>
      </c>
      <c r="L59" s="24">
        <v>0</v>
      </c>
      <c r="M59" s="26"/>
      <c r="N59" s="48"/>
      <c r="O59" s="28">
        <v>0.88</v>
      </c>
    </row>
    <row r="60" spans="1:15" ht="26.25" x14ac:dyDescent="0.25">
      <c r="A60" s="19">
        <v>560089</v>
      </c>
      <c r="B60" s="20" t="s">
        <v>75</v>
      </c>
      <c r="C60" s="21">
        <v>39</v>
      </c>
      <c r="D60" s="21">
        <v>0</v>
      </c>
      <c r="E60" s="21">
        <v>198</v>
      </c>
      <c r="F60" s="21">
        <v>0</v>
      </c>
      <c r="G60" s="46">
        <v>0.19700000000000001</v>
      </c>
      <c r="H60" s="46">
        <v>0</v>
      </c>
      <c r="I60" s="25">
        <v>3.48</v>
      </c>
      <c r="J60" s="47">
        <v>0</v>
      </c>
      <c r="K60" s="25">
        <v>3.48</v>
      </c>
      <c r="L60" s="24">
        <v>0</v>
      </c>
      <c r="M60" s="26"/>
      <c r="N60" s="48"/>
      <c r="O60" s="28">
        <v>3.48</v>
      </c>
    </row>
    <row r="61" spans="1:15" ht="26.25" x14ac:dyDescent="0.25">
      <c r="A61" s="19">
        <v>560096</v>
      </c>
      <c r="B61" s="20" t="s">
        <v>76</v>
      </c>
      <c r="C61" s="21">
        <v>2</v>
      </c>
      <c r="D61" s="21">
        <v>13</v>
      </c>
      <c r="E61" s="21">
        <v>43</v>
      </c>
      <c r="F61" s="21">
        <v>28</v>
      </c>
      <c r="G61" s="46">
        <v>4.65E-2</v>
      </c>
      <c r="H61" s="46">
        <v>0.46429999999999999</v>
      </c>
      <c r="I61" s="25">
        <v>0.3</v>
      </c>
      <c r="J61" s="47">
        <v>5</v>
      </c>
      <c r="K61" s="25">
        <v>0.28000000000000003</v>
      </c>
      <c r="L61" s="24">
        <v>0.35</v>
      </c>
      <c r="M61" s="26"/>
      <c r="N61" s="48"/>
      <c r="O61" s="28">
        <v>0.63</v>
      </c>
    </row>
    <row r="62" spans="1:15" x14ac:dyDescent="0.25">
      <c r="A62" s="19">
        <v>560098</v>
      </c>
      <c r="B62" s="20" t="s">
        <v>77</v>
      </c>
      <c r="C62" s="21">
        <v>62</v>
      </c>
      <c r="D62" s="21">
        <v>0</v>
      </c>
      <c r="E62" s="21">
        <v>393</v>
      </c>
      <c r="F62" s="21">
        <v>0</v>
      </c>
      <c r="G62" s="46">
        <v>0.1578</v>
      </c>
      <c r="H62" s="46">
        <v>0</v>
      </c>
      <c r="I62" s="25">
        <v>2.65</v>
      </c>
      <c r="J62" s="47">
        <v>0</v>
      </c>
      <c r="K62" s="25">
        <v>2.65</v>
      </c>
      <c r="L62" s="24">
        <v>0</v>
      </c>
      <c r="M62" s="26"/>
      <c r="N62" s="48"/>
      <c r="O62" s="28">
        <v>2.65</v>
      </c>
    </row>
    <row r="63" spans="1:15" ht="26.25" x14ac:dyDescent="0.25">
      <c r="A63" s="19">
        <v>560099</v>
      </c>
      <c r="B63" s="20" t="s">
        <v>78</v>
      </c>
      <c r="C63" s="21">
        <v>82</v>
      </c>
      <c r="D63" s="21">
        <v>11</v>
      </c>
      <c r="E63" s="21">
        <v>367</v>
      </c>
      <c r="F63" s="21">
        <v>20</v>
      </c>
      <c r="G63" s="46">
        <v>0.22339999999999999</v>
      </c>
      <c r="H63" s="46">
        <v>0.55000000000000004</v>
      </c>
      <c r="I63" s="25">
        <v>4.04</v>
      </c>
      <c r="J63" s="47">
        <v>5</v>
      </c>
      <c r="K63" s="25">
        <v>3.8</v>
      </c>
      <c r="L63" s="24">
        <v>0.3</v>
      </c>
      <c r="M63" s="26"/>
      <c r="N63" s="48"/>
      <c r="O63" s="28">
        <v>4.0999999999999996</v>
      </c>
    </row>
    <row r="64" spans="1:15" ht="39" x14ac:dyDescent="0.25">
      <c r="A64" s="19">
        <v>560206</v>
      </c>
      <c r="B64" s="20" t="s">
        <v>32</v>
      </c>
      <c r="C64" s="21">
        <v>1247</v>
      </c>
      <c r="D64" s="21">
        <v>4</v>
      </c>
      <c r="E64" s="21">
        <v>31880</v>
      </c>
      <c r="F64" s="21">
        <v>47</v>
      </c>
      <c r="G64" s="46">
        <v>3.9100000000000003E-2</v>
      </c>
      <c r="H64" s="46">
        <v>8.5099999999999995E-2</v>
      </c>
      <c r="I64" s="25">
        <v>0.14000000000000001</v>
      </c>
      <c r="J64" s="47">
        <v>0.61</v>
      </c>
      <c r="K64" s="25">
        <v>0.14000000000000001</v>
      </c>
      <c r="L64" s="24">
        <v>0</v>
      </c>
      <c r="M64" s="26"/>
      <c r="N64" s="48"/>
      <c r="O64" s="28">
        <v>0.14000000000000001</v>
      </c>
    </row>
    <row r="65" spans="1:15" ht="39" x14ac:dyDescent="0.25">
      <c r="A65" s="29">
        <v>560214</v>
      </c>
      <c r="B65" s="30" t="s">
        <v>37</v>
      </c>
      <c r="C65" s="49">
        <v>0</v>
      </c>
      <c r="D65" s="49">
        <v>0</v>
      </c>
      <c r="E65" s="49">
        <v>0</v>
      </c>
      <c r="F65" s="49">
        <v>0</v>
      </c>
      <c r="G65" s="46">
        <v>0</v>
      </c>
      <c r="H65" s="46">
        <v>0</v>
      </c>
      <c r="I65" s="25">
        <v>0</v>
      </c>
      <c r="J65" s="47">
        <v>0</v>
      </c>
      <c r="K65" s="25">
        <v>0</v>
      </c>
      <c r="L65" s="24">
        <v>0</v>
      </c>
      <c r="M65" s="31"/>
      <c r="N65" s="48"/>
      <c r="O65" s="28">
        <v>0</v>
      </c>
    </row>
    <row r="66" spans="1:15" s="39" customFormat="1" ht="12.75" x14ac:dyDescent="0.2">
      <c r="A66" s="32"/>
      <c r="B66" s="33" t="s">
        <v>97</v>
      </c>
      <c r="C66" s="49">
        <v>111163</v>
      </c>
      <c r="D66" s="49">
        <v>116017</v>
      </c>
      <c r="E66" s="49">
        <v>629413</v>
      </c>
      <c r="F66" s="49">
        <v>436013</v>
      </c>
      <c r="G66" s="50">
        <v>0.17660000000000001</v>
      </c>
      <c r="H66" s="50">
        <v>0.2661</v>
      </c>
      <c r="I66" s="51"/>
      <c r="J66" s="52"/>
      <c r="K66" s="25"/>
      <c r="L66" s="36"/>
      <c r="M66" s="53"/>
      <c r="N66" s="27"/>
      <c r="O66" s="38"/>
    </row>
    <row r="67" spans="1:15" x14ac:dyDescent="0.25">
      <c r="A67" s="54"/>
      <c r="B67" s="39"/>
      <c r="D67" s="39"/>
      <c r="F67" s="39"/>
      <c r="H67" s="56"/>
    </row>
    <row r="68" spans="1:15" x14ac:dyDescent="0.25">
      <c r="A68" s="54"/>
      <c r="B68" s="39"/>
      <c r="D68" s="39"/>
      <c r="F68" s="39"/>
      <c r="H68" s="56"/>
    </row>
    <row r="69" spans="1:15" x14ac:dyDescent="0.25">
      <c r="A69" s="54"/>
      <c r="B69" s="39"/>
      <c r="D69" s="39"/>
      <c r="F69" s="39"/>
      <c r="H69" s="56"/>
    </row>
    <row r="70" spans="1:15" x14ac:dyDescent="0.25">
      <c r="A70" s="54"/>
      <c r="B70" s="39"/>
      <c r="D70" s="39"/>
      <c r="F70" s="39"/>
      <c r="H70" s="56"/>
    </row>
    <row r="71" spans="1:15" x14ac:dyDescent="0.25">
      <c r="A71" s="54"/>
      <c r="B71" s="39"/>
      <c r="D71" s="39"/>
      <c r="F71" s="39"/>
      <c r="H71" s="56"/>
    </row>
    <row r="72" spans="1:15" x14ac:dyDescent="0.25">
      <c r="A72" s="54"/>
      <c r="B72" s="39"/>
      <c r="D72" s="39"/>
      <c r="F72" s="39"/>
      <c r="H72" s="56"/>
    </row>
    <row r="73" spans="1:15" x14ac:dyDescent="0.25">
      <c r="A73" s="54"/>
      <c r="B73" s="39"/>
      <c r="D73" s="39"/>
      <c r="F73" s="39"/>
      <c r="H73" s="56"/>
    </row>
    <row r="74" spans="1:15" x14ac:dyDescent="0.25">
      <c r="A74" s="54"/>
      <c r="B74" s="39"/>
      <c r="D74" s="39"/>
      <c r="F74" s="39"/>
      <c r="H74" s="56"/>
    </row>
    <row r="75" spans="1:15" x14ac:dyDescent="0.25">
      <c r="A75" s="54"/>
      <c r="B75" s="39"/>
      <c r="D75" s="39"/>
      <c r="F75" s="39"/>
      <c r="H75" s="56"/>
    </row>
    <row r="76" spans="1:15" x14ac:dyDescent="0.25">
      <c r="A76" s="54"/>
      <c r="B76" s="39"/>
      <c r="D76" s="39"/>
      <c r="F76" s="39"/>
      <c r="H76" s="56"/>
    </row>
    <row r="77" spans="1:15" x14ac:dyDescent="0.25">
      <c r="A77" s="54"/>
      <c r="B77" s="39"/>
      <c r="D77" s="39"/>
      <c r="F77" s="39"/>
      <c r="H77" s="56"/>
    </row>
    <row r="78" spans="1:15" x14ac:dyDescent="0.25">
      <c r="A78" s="54"/>
      <c r="B78" s="39"/>
      <c r="D78" s="39"/>
      <c r="F78" s="39"/>
      <c r="H78" s="56"/>
    </row>
    <row r="79" spans="1:15" x14ac:dyDescent="0.25">
      <c r="A79" s="54"/>
      <c r="B79" s="39"/>
      <c r="D79" s="39"/>
      <c r="F79" s="39"/>
      <c r="H79" s="56"/>
    </row>
    <row r="80" spans="1:15" x14ac:dyDescent="0.25">
      <c r="A80" s="54"/>
      <c r="B80" s="39"/>
      <c r="D80" s="39"/>
      <c r="F80" s="39"/>
      <c r="H80" s="56"/>
    </row>
    <row r="81" spans="1:8" x14ac:dyDescent="0.25">
      <c r="A81" s="54"/>
      <c r="B81" s="39"/>
      <c r="D81" s="39"/>
      <c r="F81" s="39"/>
      <c r="H81" s="56"/>
    </row>
    <row r="82" spans="1:8" x14ac:dyDescent="0.25">
      <c r="A82" s="54"/>
      <c r="B82" s="39"/>
      <c r="D82" s="39"/>
      <c r="F82" s="39"/>
      <c r="H82" s="56"/>
    </row>
    <row r="83" spans="1:8" x14ac:dyDescent="0.25">
      <c r="A83" s="54"/>
      <c r="B83" s="39"/>
      <c r="D83" s="39"/>
      <c r="F83" s="39"/>
      <c r="H83" s="56"/>
    </row>
    <row r="84" spans="1:8" x14ac:dyDescent="0.25">
      <c r="A84" s="54"/>
      <c r="B84" s="39"/>
      <c r="D84" s="39"/>
      <c r="F84" s="39"/>
      <c r="H84" s="56"/>
    </row>
    <row r="85" spans="1:8" x14ac:dyDescent="0.25">
      <c r="A85" s="54"/>
      <c r="B85" s="39"/>
      <c r="D85" s="39"/>
      <c r="F85" s="39"/>
      <c r="H85" s="56"/>
    </row>
    <row r="86" spans="1:8" x14ac:dyDescent="0.25">
      <c r="A86" s="54"/>
      <c r="B86" s="39"/>
      <c r="D86" s="39"/>
      <c r="F86" s="39"/>
      <c r="H86" s="56"/>
    </row>
    <row r="87" spans="1:8" x14ac:dyDescent="0.25">
      <c r="A87" s="54"/>
      <c r="B87" s="39"/>
      <c r="D87" s="39"/>
      <c r="F87" s="39"/>
      <c r="H87" s="56"/>
    </row>
    <row r="88" spans="1:8" x14ac:dyDescent="0.25">
      <c r="A88" s="54"/>
      <c r="B88" s="39"/>
      <c r="D88" s="39"/>
      <c r="F88" s="39"/>
      <c r="H88" s="56"/>
    </row>
    <row r="89" spans="1:8" x14ac:dyDescent="0.25">
      <c r="A89" s="54"/>
      <c r="B89" s="39"/>
      <c r="D89" s="39"/>
      <c r="F89" s="39"/>
      <c r="H89" s="56"/>
    </row>
    <row r="90" spans="1:8" x14ac:dyDescent="0.25">
      <c r="A90" s="54"/>
      <c r="B90" s="39"/>
      <c r="D90" s="39"/>
      <c r="F90" s="39"/>
      <c r="H90" s="56"/>
    </row>
    <row r="91" spans="1:8" x14ac:dyDescent="0.25">
      <c r="A91" s="54"/>
      <c r="B91" s="39"/>
      <c r="D91" s="39"/>
      <c r="F91" s="39"/>
      <c r="H91" s="56"/>
    </row>
    <row r="92" spans="1:8" x14ac:dyDescent="0.25">
      <c r="A92" s="54"/>
      <c r="B92" s="39"/>
      <c r="D92" s="39"/>
      <c r="F92" s="39"/>
      <c r="H92" s="56"/>
    </row>
    <row r="93" spans="1:8" x14ac:dyDescent="0.25">
      <c r="A93" s="54"/>
      <c r="B93" s="39"/>
      <c r="D93" s="39"/>
      <c r="F93" s="39"/>
      <c r="H93" s="56"/>
    </row>
    <row r="94" spans="1:8" x14ac:dyDescent="0.25">
      <c r="A94" s="54"/>
      <c r="B94" s="39"/>
      <c r="D94" s="39"/>
      <c r="F94" s="39"/>
      <c r="H94" s="56"/>
    </row>
    <row r="95" spans="1:8" x14ac:dyDescent="0.25">
      <c r="A95" s="54"/>
      <c r="B95" s="39"/>
      <c r="D95" s="39"/>
      <c r="F95" s="39"/>
      <c r="H95" s="56"/>
    </row>
    <row r="96" spans="1:8" x14ac:dyDescent="0.25">
      <c r="A96" s="54"/>
      <c r="B96" s="39"/>
      <c r="D96" s="39"/>
      <c r="F96" s="39"/>
      <c r="H96" s="56"/>
    </row>
    <row r="97" spans="1:8" x14ac:dyDescent="0.25">
      <c r="A97" s="54"/>
      <c r="B97" s="39"/>
      <c r="D97" s="39"/>
      <c r="F97" s="39"/>
      <c r="H97" s="56"/>
    </row>
    <row r="98" spans="1:8" x14ac:dyDescent="0.25">
      <c r="A98" s="54"/>
      <c r="B98" s="39"/>
      <c r="D98" s="39"/>
      <c r="F98" s="39"/>
      <c r="H98" s="56"/>
    </row>
    <row r="99" spans="1:8" x14ac:dyDescent="0.25">
      <c r="A99" s="54"/>
      <c r="B99" s="39"/>
      <c r="D99" s="39"/>
      <c r="F99" s="39"/>
      <c r="H99" s="56"/>
    </row>
    <row r="100" spans="1:8" x14ac:dyDescent="0.25">
      <c r="A100" s="54"/>
      <c r="B100" s="39"/>
      <c r="D100" s="39"/>
      <c r="F100" s="39"/>
      <c r="H100" s="56"/>
    </row>
    <row r="101" spans="1:8" x14ac:dyDescent="0.25">
      <c r="A101" s="54"/>
      <c r="B101" s="39"/>
      <c r="D101" s="39"/>
      <c r="F101" s="39"/>
      <c r="H101" s="56"/>
    </row>
    <row r="102" spans="1:8" x14ac:dyDescent="0.25">
      <c r="A102" s="54"/>
      <c r="B102" s="39"/>
      <c r="D102" s="39"/>
      <c r="F102" s="39"/>
      <c r="H102" s="56"/>
    </row>
    <row r="103" spans="1:8" x14ac:dyDescent="0.25">
      <c r="A103" s="54"/>
      <c r="B103" s="39"/>
      <c r="D103" s="39"/>
      <c r="F103" s="39"/>
      <c r="H103" s="56"/>
    </row>
    <row r="104" spans="1:8" x14ac:dyDescent="0.25">
      <c r="A104" s="54"/>
      <c r="B104" s="39"/>
      <c r="D104" s="39"/>
      <c r="F104" s="39"/>
      <c r="H104" s="56"/>
    </row>
    <row r="105" spans="1:8" x14ac:dyDescent="0.25">
      <c r="A105" s="54"/>
      <c r="B105" s="39"/>
      <c r="D105" s="39"/>
      <c r="F105" s="39"/>
      <c r="H105" s="56"/>
    </row>
    <row r="106" spans="1:8" x14ac:dyDescent="0.25">
      <c r="A106" s="54"/>
      <c r="B106" s="39"/>
      <c r="D106" s="39"/>
      <c r="F106" s="39"/>
      <c r="H106" s="56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Normal="100" zoomScaleSheetLayoutView="100" workbookViewId="0">
      <pane xSplit="2" ySplit="5" topLeftCell="C43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5" x14ac:dyDescent="0.25"/>
  <cols>
    <col min="1" max="1" width="8.42578125" style="1" customWidth="1"/>
    <col min="2" max="2" width="28.7109375" customWidth="1"/>
    <col min="3" max="3" width="13.5703125" customWidth="1"/>
    <col min="4" max="4" width="12.7109375" customWidth="1"/>
    <col min="5" max="5" width="12.140625" customWidth="1"/>
    <col min="6" max="6" width="9" customWidth="1"/>
    <col min="7" max="7" width="12" style="14" customWidth="1"/>
    <col min="8" max="8" width="9.28515625" style="14" customWidth="1"/>
    <col min="9" max="9" width="9.7109375" style="39" customWidth="1"/>
    <col min="10" max="10" width="7.28515625" style="39" customWidth="1"/>
    <col min="11" max="11" width="8.42578125" style="16" customWidth="1"/>
    <col min="12" max="12" width="11.5703125" style="17" customWidth="1"/>
    <col min="13" max="13" width="9.28515625" style="41" customWidth="1"/>
    <col min="14" max="14" width="8.140625" style="41" customWidth="1"/>
    <col min="15" max="15" width="13.7109375" style="39" customWidth="1"/>
    <col min="254" max="254" width="7" bestFit="1" customWidth="1"/>
    <col min="255" max="255" width="28.7109375" customWidth="1"/>
    <col min="256" max="256" width="13.5703125" customWidth="1"/>
    <col min="257" max="257" width="12.7109375" customWidth="1"/>
    <col min="258" max="258" width="12.140625" customWidth="1"/>
    <col min="259" max="259" width="9" customWidth="1"/>
    <col min="260" max="260" width="10.85546875" customWidth="1"/>
    <col min="261" max="261" width="9.28515625" customWidth="1"/>
    <col min="262" max="262" width="9.7109375" customWidth="1"/>
    <col min="263" max="263" width="7.28515625" customWidth="1"/>
    <col min="264" max="264" width="10.5703125" customWidth="1"/>
    <col min="265" max="265" width="11.5703125" customWidth="1"/>
    <col min="266" max="266" width="9.28515625" customWidth="1"/>
    <col min="267" max="267" width="5.5703125" customWidth="1"/>
    <col min="268" max="268" width="17.140625" bestFit="1" customWidth="1"/>
    <col min="510" max="510" width="7" bestFit="1" customWidth="1"/>
    <col min="511" max="511" width="28.7109375" customWidth="1"/>
    <col min="512" max="512" width="13.5703125" customWidth="1"/>
    <col min="513" max="513" width="12.7109375" customWidth="1"/>
    <col min="514" max="514" width="12.140625" customWidth="1"/>
    <col min="515" max="515" width="9" customWidth="1"/>
    <col min="516" max="516" width="10.85546875" customWidth="1"/>
    <col min="517" max="517" width="9.28515625" customWidth="1"/>
    <col min="518" max="518" width="9.7109375" customWidth="1"/>
    <col min="519" max="519" width="7.28515625" customWidth="1"/>
    <col min="520" max="520" width="10.5703125" customWidth="1"/>
    <col min="521" max="521" width="11.5703125" customWidth="1"/>
    <col min="522" max="522" width="9.28515625" customWidth="1"/>
    <col min="523" max="523" width="5.5703125" customWidth="1"/>
    <col min="524" max="524" width="17.140625" bestFit="1" customWidth="1"/>
    <col min="766" max="766" width="7" bestFit="1" customWidth="1"/>
    <col min="767" max="767" width="28.7109375" customWidth="1"/>
    <col min="768" max="768" width="13.5703125" customWidth="1"/>
    <col min="769" max="769" width="12.7109375" customWidth="1"/>
    <col min="770" max="770" width="12.140625" customWidth="1"/>
    <col min="771" max="771" width="9" customWidth="1"/>
    <col min="772" max="772" width="10.85546875" customWidth="1"/>
    <col min="773" max="773" width="9.28515625" customWidth="1"/>
    <col min="774" max="774" width="9.7109375" customWidth="1"/>
    <col min="775" max="775" width="7.28515625" customWidth="1"/>
    <col min="776" max="776" width="10.5703125" customWidth="1"/>
    <col min="777" max="777" width="11.5703125" customWidth="1"/>
    <col min="778" max="778" width="9.28515625" customWidth="1"/>
    <col min="779" max="779" width="5.5703125" customWidth="1"/>
    <col min="780" max="780" width="17.140625" bestFit="1" customWidth="1"/>
    <col min="1022" max="1022" width="7" bestFit="1" customWidth="1"/>
    <col min="1023" max="1023" width="28.7109375" customWidth="1"/>
    <col min="1024" max="1024" width="13.5703125" customWidth="1"/>
    <col min="1025" max="1025" width="12.7109375" customWidth="1"/>
    <col min="1026" max="1026" width="12.140625" customWidth="1"/>
    <col min="1027" max="1027" width="9" customWidth="1"/>
    <col min="1028" max="1028" width="10.85546875" customWidth="1"/>
    <col min="1029" max="1029" width="9.28515625" customWidth="1"/>
    <col min="1030" max="1030" width="9.7109375" customWidth="1"/>
    <col min="1031" max="1031" width="7.28515625" customWidth="1"/>
    <col min="1032" max="1032" width="10.5703125" customWidth="1"/>
    <col min="1033" max="1033" width="11.5703125" customWidth="1"/>
    <col min="1034" max="1034" width="9.28515625" customWidth="1"/>
    <col min="1035" max="1035" width="5.5703125" customWidth="1"/>
    <col min="1036" max="1036" width="17.140625" bestFit="1" customWidth="1"/>
    <col min="1278" max="1278" width="7" bestFit="1" customWidth="1"/>
    <col min="1279" max="1279" width="28.7109375" customWidth="1"/>
    <col min="1280" max="1280" width="13.5703125" customWidth="1"/>
    <col min="1281" max="1281" width="12.7109375" customWidth="1"/>
    <col min="1282" max="1282" width="12.140625" customWidth="1"/>
    <col min="1283" max="1283" width="9" customWidth="1"/>
    <col min="1284" max="1284" width="10.85546875" customWidth="1"/>
    <col min="1285" max="1285" width="9.28515625" customWidth="1"/>
    <col min="1286" max="1286" width="9.7109375" customWidth="1"/>
    <col min="1287" max="1287" width="7.28515625" customWidth="1"/>
    <col min="1288" max="1288" width="10.5703125" customWidth="1"/>
    <col min="1289" max="1289" width="11.5703125" customWidth="1"/>
    <col min="1290" max="1290" width="9.28515625" customWidth="1"/>
    <col min="1291" max="1291" width="5.5703125" customWidth="1"/>
    <col min="1292" max="1292" width="17.140625" bestFit="1" customWidth="1"/>
    <col min="1534" max="1534" width="7" bestFit="1" customWidth="1"/>
    <col min="1535" max="1535" width="28.7109375" customWidth="1"/>
    <col min="1536" max="1536" width="13.5703125" customWidth="1"/>
    <col min="1537" max="1537" width="12.7109375" customWidth="1"/>
    <col min="1538" max="1538" width="12.140625" customWidth="1"/>
    <col min="1539" max="1539" width="9" customWidth="1"/>
    <col min="1540" max="1540" width="10.85546875" customWidth="1"/>
    <col min="1541" max="1541" width="9.28515625" customWidth="1"/>
    <col min="1542" max="1542" width="9.7109375" customWidth="1"/>
    <col min="1543" max="1543" width="7.28515625" customWidth="1"/>
    <col min="1544" max="1544" width="10.5703125" customWidth="1"/>
    <col min="1545" max="1545" width="11.5703125" customWidth="1"/>
    <col min="1546" max="1546" width="9.28515625" customWidth="1"/>
    <col min="1547" max="1547" width="5.5703125" customWidth="1"/>
    <col min="1548" max="1548" width="17.140625" bestFit="1" customWidth="1"/>
    <col min="1790" max="1790" width="7" bestFit="1" customWidth="1"/>
    <col min="1791" max="1791" width="28.7109375" customWidth="1"/>
    <col min="1792" max="1792" width="13.5703125" customWidth="1"/>
    <col min="1793" max="1793" width="12.7109375" customWidth="1"/>
    <col min="1794" max="1794" width="12.140625" customWidth="1"/>
    <col min="1795" max="1795" width="9" customWidth="1"/>
    <col min="1796" max="1796" width="10.85546875" customWidth="1"/>
    <col min="1797" max="1797" width="9.28515625" customWidth="1"/>
    <col min="1798" max="1798" width="9.7109375" customWidth="1"/>
    <col min="1799" max="1799" width="7.28515625" customWidth="1"/>
    <col min="1800" max="1800" width="10.5703125" customWidth="1"/>
    <col min="1801" max="1801" width="11.5703125" customWidth="1"/>
    <col min="1802" max="1802" width="9.28515625" customWidth="1"/>
    <col min="1803" max="1803" width="5.5703125" customWidth="1"/>
    <col min="1804" max="1804" width="17.140625" bestFit="1" customWidth="1"/>
    <col min="2046" max="2046" width="7" bestFit="1" customWidth="1"/>
    <col min="2047" max="2047" width="28.7109375" customWidth="1"/>
    <col min="2048" max="2048" width="13.5703125" customWidth="1"/>
    <col min="2049" max="2049" width="12.7109375" customWidth="1"/>
    <col min="2050" max="2050" width="12.140625" customWidth="1"/>
    <col min="2051" max="2051" width="9" customWidth="1"/>
    <col min="2052" max="2052" width="10.85546875" customWidth="1"/>
    <col min="2053" max="2053" width="9.28515625" customWidth="1"/>
    <col min="2054" max="2054" width="9.7109375" customWidth="1"/>
    <col min="2055" max="2055" width="7.28515625" customWidth="1"/>
    <col min="2056" max="2056" width="10.5703125" customWidth="1"/>
    <col min="2057" max="2057" width="11.5703125" customWidth="1"/>
    <col min="2058" max="2058" width="9.28515625" customWidth="1"/>
    <col min="2059" max="2059" width="5.5703125" customWidth="1"/>
    <col min="2060" max="2060" width="17.140625" bestFit="1" customWidth="1"/>
    <col min="2302" max="2302" width="7" bestFit="1" customWidth="1"/>
    <col min="2303" max="2303" width="28.7109375" customWidth="1"/>
    <col min="2304" max="2304" width="13.5703125" customWidth="1"/>
    <col min="2305" max="2305" width="12.7109375" customWidth="1"/>
    <col min="2306" max="2306" width="12.140625" customWidth="1"/>
    <col min="2307" max="2307" width="9" customWidth="1"/>
    <col min="2308" max="2308" width="10.85546875" customWidth="1"/>
    <col min="2309" max="2309" width="9.28515625" customWidth="1"/>
    <col min="2310" max="2310" width="9.7109375" customWidth="1"/>
    <col min="2311" max="2311" width="7.28515625" customWidth="1"/>
    <col min="2312" max="2312" width="10.5703125" customWidth="1"/>
    <col min="2313" max="2313" width="11.5703125" customWidth="1"/>
    <col min="2314" max="2314" width="9.28515625" customWidth="1"/>
    <col min="2315" max="2315" width="5.5703125" customWidth="1"/>
    <col min="2316" max="2316" width="17.140625" bestFit="1" customWidth="1"/>
    <col min="2558" max="2558" width="7" bestFit="1" customWidth="1"/>
    <col min="2559" max="2559" width="28.7109375" customWidth="1"/>
    <col min="2560" max="2560" width="13.5703125" customWidth="1"/>
    <col min="2561" max="2561" width="12.7109375" customWidth="1"/>
    <col min="2562" max="2562" width="12.140625" customWidth="1"/>
    <col min="2563" max="2563" width="9" customWidth="1"/>
    <col min="2564" max="2564" width="10.85546875" customWidth="1"/>
    <col min="2565" max="2565" width="9.28515625" customWidth="1"/>
    <col min="2566" max="2566" width="9.7109375" customWidth="1"/>
    <col min="2567" max="2567" width="7.28515625" customWidth="1"/>
    <col min="2568" max="2568" width="10.5703125" customWidth="1"/>
    <col min="2569" max="2569" width="11.5703125" customWidth="1"/>
    <col min="2570" max="2570" width="9.28515625" customWidth="1"/>
    <col min="2571" max="2571" width="5.5703125" customWidth="1"/>
    <col min="2572" max="2572" width="17.140625" bestFit="1" customWidth="1"/>
    <col min="2814" max="2814" width="7" bestFit="1" customWidth="1"/>
    <col min="2815" max="2815" width="28.7109375" customWidth="1"/>
    <col min="2816" max="2816" width="13.5703125" customWidth="1"/>
    <col min="2817" max="2817" width="12.7109375" customWidth="1"/>
    <col min="2818" max="2818" width="12.140625" customWidth="1"/>
    <col min="2819" max="2819" width="9" customWidth="1"/>
    <col min="2820" max="2820" width="10.85546875" customWidth="1"/>
    <col min="2821" max="2821" width="9.28515625" customWidth="1"/>
    <col min="2822" max="2822" width="9.7109375" customWidth="1"/>
    <col min="2823" max="2823" width="7.28515625" customWidth="1"/>
    <col min="2824" max="2824" width="10.5703125" customWidth="1"/>
    <col min="2825" max="2825" width="11.5703125" customWidth="1"/>
    <col min="2826" max="2826" width="9.28515625" customWidth="1"/>
    <col min="2827" max="2827" width="5.5703125" customWidth="1"/>
    <col min="2828" max="2828" width="17.140625" bestFit="1" customWidth="1"/>
    <col min="3070" max="3070" width="7" bestFit="1" customWidth="1"/>
    <col min="3071" max="3071" width="28.7109375" customWidth="1"/>
    <col min="3072" max="3072" width="13.5703125" customWidth="1"/>
    <col min="3073" max="3073" width="12.7109375" customWidth="1"/>
    <col min="3074" max="3074" width="12.140625" customWidth="1"/>
    <col min="3075" max="3075" width="9" customWidth="1"/>
    <col min="3076" max="3076" width="10.85546875" customWidth="1"/>
    <col min="3077" max="3077" width="9.28515625" customWidth="1"/>
    <col min="3078" max="3078" width="9.7109375" customWidth="1"/>
    <col min="3079" max="3079" width="7.28515625" customWidth="1"/>
    <col min="3080" max="3080" width="10.5703125" customWidth="1"/>
    <col min="3081" max="3081" width="11.5703125" customWidth="1"/>
    <col min="3082" max="3082" width="9.28515625" customWidth="1"/>
    <col min="3083" max="3083" width="5.5703125" customWidth="1"/>
    <col min="3084" max="3084" width="17.140625" bestFit="1" customWidth="1"/>
    <col min="3326" max="3326" width="7" bestFit="1" customWidth="1"/>
    <col min="3327" max="3327" width="28.7109375" customWidth="1"/>
    <col min="3328" max="3328" width="13.5703125" customWidth="1"/>
    <col min="3329" max="3329" width="12.7109375" customWidth="1"/>
    <col min="3330" max="3330" width="12.140625" customWidth="1"/>
    <col min="3331" max="3331" width="9" customWidth="1"/>
    <col min="3332" max="3332" width="10.85546875" customWidth="1"/>
    <col min="3333" max="3333" width="9.28515625" customWidth="1"/>
    <col min="3334" max="3334" width="9.7109375" customWidth="1"/>
    <col min="3335" max="3335" width="7.28515625" customWidth="1"/>
    <col min="3336" max="3336" width="10.5703125" customWidth="1"/>
    <col min="3337" max="3337" width="11.5703125" customWidth="1"/>
    <col min="3338" max="3338" width="9.28515625" customWidth="1"/>
    <col min="3339" max="3339" width="5.5703125" customWidth="1"/>
    <col min="3340" max="3340" width="17.140625" bestFit="1" customWidth="1"/>
    <col min="3582" max="3582" width="7" bestFit="1" customWidth="1"/>
    <col min="3583" max="3583" width="28.7109375" customWidth="1"/>
    <col min="3584" max="3584" width="13.5703125" customWidth="1"/>
    <col min="3585" max="3585" width="12.7109375" customWidth="1"/>
    <col min="3586" max="3586" width="12.140625" customWidth="1"/>
    <col min="3587" max="3587" width="9" customWidth="1"/>
    <col min="3588" max="3588" width="10.85546875" customWidth="1"/>
    <col min="3589" max="3589" width="9.28515625" customWidth="1"/>
    <col min="3590" max="3590" width="9.7109375" customWidth="1"/>
    <col min="3591" max="3591" width="7.28515625" customWidth="1"/>
    <col min="3592" max="3592" width="10.5703125" customWidth="1"/>
    <col min="3593" max="3593" width="11.5703125" customWidth="1"/>
    <col min="3594" max="3594" width="9.28515625" customWidth="1"/>
    <col min="3595" max="3595" width="5.5703125" customWidth="1"/>
    <col min="3596" max="3596" width="17.140625" bestFit="1" customWidth="1"/>
    <col min="3838" max="3838" width="7" bestFit="1" customWidth="1"/>
    <col min="3839" max="3839" width="28.7109375" customWidth="1"/>
    <col min="3840" max="3840" width="13.5703125" customWidth="1"/>
    <col min="3841" max="3841" width="12.7109375" customWidth="1"/>
    <col min="3842" max="3842" width="12.140625" customWidth="1"/>
    <col min="3843" max="3843" width="9" customWidth="1"/>
    <col min="3844" max="3844" width="10.85546875" customWidth="1"/>
    <col min="3845" max="3845" width="9.28515625" customWidth="1"/>
    <col min="3846" max="3846" width="9.7109375" customWidth="1"/>
    <col min="3847" max="3847" width="7.28515625" customWidth="1"/>
    <col min="3848" max="3848" width="10.5703125" customWidth="1"/>
    <col min="3849" max="3849" width="11.5703125" customWidth="1"/>
    <col min="3850" max="3850" width="9.28515625" customWidth="1"/>
    <col min="3851" max="3851" width="5.5703125" customWidth="1"/>
    <col min="3852" max="3852" width="17.140625" bestFit="1" customWidth="1"/>
    <col min="4094" max="4094" width="7" bestFit="1" customWidth="1"/>
    <col min="4095" max="4095" width="28.7109375" customWidth="1"/>
    <col min="4096" max="4096" width="13.5703125" customWidth="1"/>
    <col min="4097" max="4097" width="12.7109375" customWidth="1"/>
    <col min="4098" max="4098" width="12.140625" customWidth="1"/>
    <col min="4099" max="4099" width="9" customWidth="1"/>
    <col min="4100" max="4100" width="10.85546875" customWidth="1"/>
    <col min="4101" max="4101" width="9.28515625" customWidth="1"/>
    <col min="4102" max="4102" width="9.7109375" customWidth="1"/>
    <col min="4103" max="4103" width="7.28515625" customWidth="1"/>
    <col min="4104" max="4104" width="10.5703125" customWidth="1"/>
    <col min="4105" max="4105" width="11.5703125" customWidth="1"/>
    <col min="4106" max="4106" width="9.28515625" customWidth="1"/>
    <col min="4107" max="4107" width="5.5703125" customWidth="1"/>
    <col min="4108" max="4108" width="17.140625" bestFit="1" customWidth="1"/>
    <col min="4350" max="4350" width="7" bestFit="1" customWidth="1"/>
    <col min="4351" max="4351" width="28.7109375" customWidth="1"/>
    <col min="4352" max="4352" width="13.5703125" customWidth="1"/>
    <col min="4353" max="4353" width="12.7109375" customWidth="1"/>
    <col min="4354" max="4354" width="12.140625" customWidth="1"/>
    <col min="4355" max="4355" width="9" customWidth="1"/>
    <col min="4356" max="4356" width="10.85546875" customWidth="1"/>
    <col min="4357" max="4357" width="9.28515625" customWidth="1"/>
    <col min="4358" max="4358" width="9.7109375" customWidth="1"/>
    <col min="4359" max="4359" width="7.28515625" customWidth="1"/>
    <col min="4360" max="4360" width="10.5703125" customWidth="1"/>
    <col min="4361" max="4361" width="11.5703125" customWidth="1"/>
    <col min="4362" max="4362" width="9.28515625" customWidth="1"/>
    <col min="4363" max="4363" width="5.5703125" customWidth="1"/>
    <col min="4364" max="4364" width="17.140625" bestFit="1" customWidth="1"/>
    <col min="4606" max="4606" width="7" bestFit="1" customWidth="1"/>
    <col min="4607" max="4607" width="28.7109375" customWidth="1"/>
    <col min="4608" max="4608" width="13.5703125" customWidth="1"/>
    <col min="4609" max="4609" width="12.7109375" customWidth="1"/>
    <col min="4610" max="4610" width="12.140625" customWidth="1"/>
    <col min="4611" max="4611" width="9" customWidth="1"/>
    <col min="4612" max="4612" width="10.85546875" customWidth="1"/>
    <col min="4613" max="4613" width="9.28515625" customWidth="1"/>
    <col min="4614" max="4614" width="9.7109375" customWidth="1"/>
    <col min="4615" max="4615" width="7.28515625" customWidth="1"/>
    <col min="4616" max="4616" width="10.5703125" customWidth="1"/>
    <col min="4617" max="4617" width="11.5703125" customWidth="1"/>
    <col min="4618" max="4618" width="9.28515625" customWidth="1"/>
    <col min="4619" max="4619" width="5.5703125" customWidth="1"/>
    <col min="4620" max="4620" width="17.140625" bestFit="1" customWidth="1"/>
    <col min="4862" max="4862" width="7" bestFit="1" customWidth="1"/>
    <col min="4863" max="4863" width="28.7109375" customWidth="1"/>
    <col min="4864" max="4864" width="13.5703125" customWidth="1"/>
    <col min="4865" max="4865" width="12.7109375" customWidth="1"/>
    <col min="4866" max="4866" width="12.140625" customWidth="1"/>
    <col min="4867" max="4867" width="9" customWidth="1"/>
    <col min="4868" max="4868" width="10.85546875" customWidth="1"/>
    <col min="4869" max="4869" width="9.28515625" customWidth="1"/>
    <col min="4870" max="4870" width="9.7109375" customWidth="1"/>
    <col min="4871" max="4871" width="7.28515625" customWidth="1"/>
    <col min="4872" max="4872" width="10.5703125" customWidth="1"/>
    <col min="4873" max="4873" width="11.5703125" customWidth="1"/>
    <col min="4874" max="4874" width="9.28515625" customWidth="1"/>
    <col min="4875" max="4875" width="5.5703125" customWidth="1"/>
    <col min="4876" max="4876" width="17.140625" bestFit="1" customWidth="1"/>
    <col min="5118" max="5118" width="7" bestFit="1" customWidth="1"/>
    <col min="5119" max="5119" width="28.7109375" customWidth="1"/>
    <col min="5120" max="5120" width="13.5703125" customWidth="1"/>
    <col min="5121" max="5121" width="12.7109375" customWidth="1"/>
    <col min="5122" max="5122" width="12.140625" customWidth="1"/>
    <col min="5123" max="5123" width="9" customWidth="1"/>
    <col min="5124" max="5124" width="10.85546875" customWidth="1"/>
    <col min="5125" max="5125" width="9.28515625" customWidth="1"/>
    <col min="5126" max="5126" width="9.7109375" customWidth="1"/>
    <col min="5127" max="5127" width="7.28515625" customWidth="1"/>
    <col min="5128" max="5128" width="10.5703125" customWidth="1"/>
    <col min="5129" max="5129" width="11.5703125" customWidth="1"/>
    <col min="5130" max="5130" width="9.28515625" customWidth="1"/>
    <col min="5131" max="5131" width="5.5703125" customWidth="1"/>
    <col min="5132" max="5132" width="17.140625" bestFit="1" customWidth="1"/>
    <col min="5374" max="5374" width="7" bestFit="1" customWidth="1"/>
    <col min="5375" max="5375" width="28.7109375" customWidth="1"/>
    <col min="5376" max="5376" width="13.5703125" customWidth="1"/>
    <col min="5377" max="5377" width="12.7109375" customWidth="1"/>
    <col min="5378" max="5378" width="12.140625" customWidth="1"/>
    <col min="5379" max="5379" width="9" customWidth="1"/>
    <col min="5380" max="5380" width="10.85546875" customWidth="1"/>
    <col min="5381" max="5381" width="9.28515625" customWidth="1"/>
    <col min="5382" max="5382" width="9.7109375" customWidth="1"/>
    <col min="5383" max="5383" width="7.28515625" customWidth="1"/>
    <col min="5384" max="5384" width="10.5703125" customWidth="1"/>
    <col min="5385" max="5385" width="11.5703125" customWidth="1"/>
    <col min="5386" max="5386" width="9.28515625" customWidth="1"/>
    <col min="5387" max="5387" width="5.5703125" customWidth="1"/>
    <col min="5388" max="5388" width="17.140625" bestFit="1" customWidth="1"/>
    <col min="5630" max="5630" width="7" bestFit="1" customWidth="1"/>
    <col min="5631" max="5631" width="28.7109375" customWidth="1"/>
    <col min="5632" max="5632" width="13.5703125" customWidth="1"/>
    <col min="5633" max="5633" width="12.7109375" customWidth="1"/>
    <col min="5634" max="5634" width="12.140625" customWidth="1"/>
    <col min="5635" max="5635" width="9" customWidth="1"/>
    <col min="5636" max="5636" width="10.85546875" customWidth="1"/>
    <col min="5637" max="5637" width="9.28515625" customWidth="1"/>
    <col min="5638" max="5638" width="9.7109375" customWidth="1"/>
    <col min="5639" max="5639" width="7.28515625" customWidth="1"/>
    <col min="5640" max="5640" width="10.5703125" customWidth="1"/>
    <col min="5641" max="5641" width="11.5703125" customWidth="1"/>
    <col min="5642" max="5642" width="9.28515625" customWidth="1"/>
    <col min="5643" max="5643" width="5.5703125" customWidth="1"/>
    <col min="5644" max="5644" width="17.140625" bestFit="1" customWidth="1"/>
    <col min="5886" max="5886" width="7" bestFit="1" customWidth="1"/>
    <col min="5887" max="5887" width="28.7109375" customWidth="1"/>
    <col min="5888" max="5888" width="13.5703125" customWidth="1"/>
    <col min="5889" max="5889" width="12.7109375" customWidth="1"/>
    <col min="5890" max="5890" width="12.140625" customWidth="1"/>
    <col min="5891" max="5891" width="9" customWidth="1"/>
    <col min="5892" max="5892" width="10.85546875" customWidth="1"/>
    <col min="5893" max="5893" width="9.28515625" customWidth="1"/>
    <col min="5894" max="5894" width="9.7109375" customWidth="1"/>
    <col min="5895" max="5895" width="7.28515625" customWidth="1"/>
    <col min="5896" max="5896" width="10.5703125" customWidth="1"/>
    <col min="5897" max="5897" width="11.5703125" customWidth="1"/>
    <col min="5898" max="5898" width="9.28515625" customWidth="1"/>
    <col min="5899" max="5899" width="5.5703125" customWidth="1"/>
    <col min="5900" max="5900" width="17.140625" bestFit="1" customWidth="1"/>
    <col min="6142" max="6142" width="7" bestFit="1" customWidth="1"/>
    <col min="6143" max="6143" width="28.7109375" customWidth="1"/>
    <col min="6144" max="6144" width="13.5703125" customWidth="1"/>
    <col min="6145" max="6145" width="12.7109375" customWidth="1"/>
    <col min="6146" max="6146" width="12.140625" customWidth="1"/>
    <col min="6147" max="6147" width="9" customWidth="1"/>
    <col min="6148" max="6148" width="10.85546875" customWidth="1"/>
    <col min="6149" max="6149" width="9.28515625" customWidth="1"/>
    <col min="6150" max="6150" width="9.7109375" customWidth="1"/>
    <col min="6151" max="6151" width="7.28515625" customWidth="1"/>
    <col min="6152" max="6152" width="10.5703125" customWidth="1"/>
    <col min="6153" max="6153" width="11.5703125" customWidth="1"/>
    <col min="6154" max="6154" width="9.28515625" customWidth="1"/>
    <col min="6155" max="6155" width="5.5703125" customWidth="1"/>
    <col min="6156" max="6156" width="17.140625" bestFit="1" customWidth="1"/>
    <col min="6398" max="6398" width="7" bestFit="1" customWidth="1"/>
    <col min="6399" max="6399" width="28.7109375" customWidth="1"/>
    <col min="6400" max="6400" width="13.5703125" customWidth="1"/>
    <col min="6401" max="6401" width="12.7109375" customWidth="1"/>
    <col min="6402" max="6402" width="12.140625" customWidth="1"/>
    <col min="6403" max="6403" width="9" customWidth="1"/>
    <col min="6404" max="6404" width="10.85546875" customWidth="1"/>
    <col min="6405" max="6405" width="9.28515625" customWidth="1"/>
    <col min="6406" max="6406" width="9.7109375" customWidth="1"/>
    <col min="6407" max="6407" width="7.28515625" customWidth="1"/>
    <col min="6408" max="6408" width="10.5703125" customWidth="1"/>
    <col min="6409" max="6409" width="11.5703125" customWidth="1"/>
    <col min="6410" max="6410" width="9.28515625" customWidth="1"/>
    <col min="6411" max="6411" width="5.5703125" customWidth="1"/>
    <col min="6412" max="6412" width="17.140625" bestFit="1" customWidth="1"/>
    <col min="6654" max="6654" width="7" bestFit="1" customWidth="1"/>
    <col min="6655" max="6655" width="28.7109375" customWidth="1"/>
    <col min="6656" max="6656" width="13.5703125" customWidth="1"/>
    <col min="6657" max="6657" width="12.7109375" customWidth="1"/>
    <col min="6658" max="6658" width="12.140625" customWidth="1"/>
    <col min="6659" max="6659" width="9" customWidth="1"/>
    <col min="6660" max="6660" width="10.85546875" customWidth="1"/>
    <col min="6661" max="6661" width="9.28515625" customWidth="1"/>
    <col min="6662" max="6662" width="9.7109375" customWidth="1"/>
    <col min="6663" max="6663" width="7.28515625" customWidth="1"/>
    <col min="6664" max="6664" width="10.5703125" customWidth="1"/>
    <col min="6665" max="6665" width="11.5703125" customWidth="1"/>
    <col min="6666" max="6666" width="9.28515625" customWidth="1"/>
    <col min="6667" max="6667" width="5.5703125" customWidth="1"/>
    <col min="6668" max="6668" width="17.140625" bestFit="1" customWidth="1"/>
    <col min="6910" max="6910" width="7" bestFit="1" customWidth="1"/>
    <col min="6911" max="6911" width="28.7109375" customWidth="1"/>
    <col min="6912" max="6912" width="13.5703125" customWidth="1"/>
    <col min="6913" max="6913" width="12.7109375" customWidth="1"/>
    <col min="6914" max="6914" width="12.140625" customWidth="1"/>
    <col min="6915" max="6915" width="9" customWidth="1"/>
    <col min="6916" max="6916" width="10.85546875" customWidth="1"/>
    <col min="6917" max="6917" width="9.28515625" customWidth="1"/>
    <col min="6918" max="6918" width="9.7109375" customWidth="1"/>
    <col min="6919" max="6919" width="7.28515625" customWidth="1"/>
    <col min="6920" max="6920" width="10.5703125" customWidth="1"/>
    <col min="6921" max="6921" width="11.5703125" customWidth="1"/>
    <col min="6922" max="6922" width="9.28515625" customWidth="1"/>
    <col min="6923" max="6923" width="5.5703125" customWidth="1"/>
    <col min="6924" max="6924" width="17.140625" bestFit="1" customWidth="1"/>
    <col min="7166" max="7166" width="7" bestFit="1" customWidth="1"/>
    <col min="7167" max="7167" width="28.7109375" customWidth="1"/>
    <col min="7168" max="7168" width="13.5703125" customWidth="1"/>
    <col min="7169" max="7169" width="12.7109375" customWidth="1"/>
    <col min="7170" max="7170" width="12.140625" customWidth="1"/>
    <col min="7171" max="7171" width="9" customWidth="1"/>
    <col min="7172" max="7172" width="10.85546875" customWidth="1"/>
    <col min="7173" max="7173" width="9.28515625" customWidth="1"/>
    <col min="7174" max="7174" width="9.7109375" customWidth="1"/>
    <col min="7175" max="7175" width="7.28515625" customWidth="1"/>
    <col min="7176" max="7176" width="10.5703125" customWidth="1"/>
    <col min="7177" max="7177" width="11.5703125" customWidth="1"/>
    <col min="7178" max="7178" width="9.28515625" customWidth="1"/>
    <col min="7179" max="7179" width="5.5703125" customWidth="1"/>
    <col min="7180" max="7180" width="17.140625" bestFit="1" customWidth="1"/>
    <col min="7422" max="7422" width="7" bestFit="1" customWidth="1"/>
    <col min="7423" max="7423" width="28.7109375" customWidth="1"/>
    <col min="7424" max="7424" width="13.5703125" customWidth="1"/>
    <col min="7425" max="7425" width="12.7109375" customWidth="1"/>
    <col min="7426" max="7426" width="12.140625" customWidth="1"/>
    <col min="7427" max="7427" width="9" customWidth="1"/>
    <col min="7428" max="7428" width="10.85546875" customWidth="1"/>
    <col min="7429" max="7429" width="9.28515625" customWidth="1"/>
    <col min="7430" max="7430" width="9.7109375" customWidth="1"/>
    <col min="7431" max="7431" width="7.28515625" customWidth="1"/>
    <col min="7432" max="7432" width="10.5703125" customWidth="1"/>
    <col min="7433" max="7433" width="11.5703125" customWidth="1"/>
    <col min="7434" max="7434" width="9.28515625" customWidth="1"/>
    <col min="7435" max="7435" width="5.5703125" customWidth="1"/>
    <col min="7436" max="7436" width="17.140625" bestFit="1" customWidth="1"/>
    <col min="7678" max="7678" width="7" bestFit="1" customWidth="1"/>
    <col min="7679" max="7679" width="28.7109375" customWidth="1"/>
    <col min="7680" max="7680" width="13.5703125" customWidth="1"/>
    <col min="7681" max="7681" width="12.7109375" customWidth="1"/>
    <col min="7682" max="7682" width="12.140625" customWidth="1"/>
    <col min="7683" max="7683" width="9" customWidth="1"/>
    <col min="7684" max="7684" width="10.85546875" customWidth="1"/>
    <col min="7685" max="7685" width="9.28515625" customWidth="1"/>
    <col min="7686" max="7686" width="9.7109375" customWidth="1"/>
    <col min="7687" max="7687" width="7.28515625" customWidth="1"/>
    <col min="7688" max="7688" width="10.5703125" customWidth="1"/>
    <col min="7689" max="7689" width="11.5703125" customWidth="1"/>
    <col min="7690" max="7690" width="9.28515625" customWidth="1"/>
    <col min="7691" max="7691" width="5.5703125" customWidth="1"/>
    <col min="7692" max="7692" width="17.140625" bestFit="1" customWidth="1"/>
    <col min="7934" max="7934" width="7" bestFit="1" customWidth="1"/>
    <col min="7935" max="7935" width="28.7109375" customWidth="1"/>
    <col min="7936" max="7936" width="13.5703125" customWidth="1"/>
    <col min="7937" max="7937" width="12.7109375" customWidth="1"/>
    <col min="7938" max="7938" width="12.140625" customWidth="1"/>
    <col min="7939" max="7939" width="9" customWidth="1"/>
    <col min="7940" max="7940" width="10.85546875" customWidth="1"/>
    <col min="7941" max="7941" width="9.28515625" customWidth="1"/>
    <col min="7942" max="7942" width="9.7109375" customWidth="1"/>
    <col min="7943" max="7943" width="7.28515625" customWidth="1"/>
    <col min="7944" max="7944" width="10.5703125" customWidth="1"/>
    <col min="7945" max="7945" width="11.5703125" customWidth="1"/>
    <col min="7946" max="7946" width="9.28515625" customWidth="1"/>
    <col min="7947" max="7947" width="5.5703125" customWidth="1"/>
    <col min="7948" max="7948" width="17.140625" bestFit="1" customWidth="1"/>
    <col min="8190" max="8190" width="7" bestFit="1" customWidth="1"/>
    <col min="8191" max="8191" width="28.7109375" customWidth="1"/>
    <col min="8192" max="8192" width="13.5703125" customWidth="1"/>
    <col min="8193" max="8193" width="12.7109375" customWidth="1"/>
    <col min="8194" max="8194" width="12.140625" customWidth="1"/>
    <col min="8195" max="8195" width="9" customWidth="1"/>
    <col min="8196" max="8196" width="10.85546875" customWidth="1"/>
    <col min="8197" max="8197" width="9.28515625" customWidth="1"/>
    <col min="8198" max="8198" width="9.7109375" customWidth="1"/>
    <col min="8199" max="8199" width="7.28515625" customWidth="1"/>
    <col min="8200" max="8200" width="10.5703125" customWidth="1"/>
    <col min="8201" max="8201" width="11.5703125" customWidth="1"/>
    <col min="8202" max="8202" width="9.28515625" customWidth="1"/>
    <col min="8203" max="8203" width="5.5703125" customWidth="1"/>
    <col min="8204" max="8204" width="17.140625" bestFit="1" customWidth="1"/>
    <col min="8446" max="8446" width="7" bestFit="1" customWidth="1"/>
    <col min="8447" max="8447" width="28.7109375" customWidth="1"/>
    <col min="8448" max="8448" width="13.5703125" customWidth="1"/>
    <col min="8449" max="8449" width="12.7109375" customWidth="1"/>
    <col min="8450" max="8450" width="12.140625" customWidth="1"/>
    <col min="8451" max="8451" width="9" customWidth="1"/>
    <col min="8452" max="8452" width="10.85546875" customWidth="1"/>
    <col min="8453" max="8453" width="9.28515625" customWidth="1"/>
    <col min="8454" max="8454" width="9.7109375" customWidth="1"/>
    <col min="8455" max="8455" width="7.28515625" customWidth="1"/>
    <col min="8456" max="8456" width="10.5703125" customWidth="1"/>
    <col min="8457" max="8457" width="11.5703125" customWidth="1"/>
    <col min="8458" max="8458" width="9.28515625" customWidth="1"/>
    <col min="8459" max="8459" width="5.5703125" customWidth="1"/>
    <col min="8460" max="8460" width="17.140625" bestFit="1" customWidth="1"/>
    <col min="8702" max="8702" width="7" bestFit="1" customWidth="1"/>
    <col min="8703" max="8703" width="28.7109375" customWidth="1"/>
    <col min="8704" max="8704" width="13.5703125" customWidth="1"/>
    <col min="8705" max="8705" width="12.7109375" customWidth="1"/>
    <col min="8706" max="8706" width="12.140625" customWidth="1"/>
    <col min="8707" max="8707" width="9" customWidth="1"/>
    <col min="8708" max="8708" width="10.85546875" customWidth="1"/>
    <col min="8709" max="8709" width="9.28515625" customWidth="1"/>
    <col min="8710" max="8710" width="9.7109375" customWidth="1"/>
    <col min="8711" max="8711" width="7.28515625" customWidth="1"/>
    <col min="8712" max="8712" width="10.5703125" customWidth="1"/>
    <col min="8713" max="8713" width="11.5703125" customWidth="1"/>
    <col min="8714" max="8714" width="9.28515625" customWidth="1"/>
    <col min="8715" max="8715" width="5.5703125" customWidth="1"/>
    <col min="8716" max="8716" width="17.140625" bestFit="1" customWidth="1"/>
    <col min="8958" max="8958" width="7" bestFit="1" customWidth="1"/>
    <col min="8959" max="8959" width="28.7109375" customWidth="1"/>
    <col min="8960" max="8960" width="13.5703125" customWidth="1"/>
    <col min="8961" max="8961" width="12.7109375" customWidth="1"/>
    <col min="8962" max="8962" width="12.140625" customWidth="1"/>
    <col min="8963" max="8963" width="9" customWidth="1"/>
    <col min="8964" max="8964" width="10.85546875" customWidth="1"/>
    <col min="8965" max="8965" width="9.28515625" customWidth="1"/>
    <col min="8966" max="8966" width="9.7109375" customWidth="1"/>
    <col min="8967" max="8967" width="7.28515625" customWidth="1"/>
    <col min="8968" max="8968" width="10.5703125" customWidth="1"/>
    <col min="8969" max="8969" width="11.5703125" customWidth="1"/>
    <col min="8970" max="8970" width="9.28515625" customWidth="1"/>
    <col min="8971" max="8971" width="5.5703125" customWidth="1"/>
    <col min="8972" max="8972" width="17.140625" bestFit="1" customWidth="1"/>
    <col min="9214" max="9214" width="7" bestFit="1" customWidth="1"/>
    <col min="9215" max="9215" width="28.7109375" customWidth="1"/>
    <col min="9216" max="9216" width="13.5703125" customWidth="1"/>
    <col min="9217" max="9217" width="12.7109375" customWidth="1"/>
    <col min="9218" max="9218" width="12.140625" customWidth="1"/>
    <col min="9219" max="9219" width="9" customWidth="1"/>
    <col min="9220" max="9220" width="10.85546875" customWidth="1"/>
    <col min="9221" max="9221" width="9.28515625" customWidth="1"/>
    <col min="9222" max="9222" width="9.7109375" customWidth="1"/>
    <col min="9223" max="9223" width="7.28515625" customWidth="1"/>
    <col min="9224" max="9224" width="10.5703125" customWidth="1"/>
    <col min="9225" max="9225" width="11.5703125" customWidth="1"/>
    <col min="9226" max="9226" width="9.28515625" customWidth="1"/>
    <col min="9227" max="9227" width="5.5703125" customWidth="1"/>
    <col min="9228" max="9228" width="17.140625" bestFit="1" customWidth="1"/>
    <col min="9470" max="9470" width="7" bestFit="1" customWidth="1"/>
    <col min="9471" max="9471" width="28.7109375" customWidth="1"/>
    <col min="9472" max="9472" width="13.5703125" customWidth="1"/>
    <col min="9473" max="9473" width="12.7109375" customWidth="1"/>
    <col min="9474" max="9474" width="12.140625" customWidth="1"/>
    <col min="9475" max="9475" width="9" customWidth="1"/>
    <col min="9476" max="9476" width="10.85546875" customWidth="1"/>
    <col min="9477" max="9477" width="9.28515625" customWidth="1"/>
    <col min="9478" max="9478" width="9.7109375" customWidth="1"/>
    <col min="9479" max="9479" width="7.28515625" customWidth="1"/>
    <col min="9480" max="9480" width="10.5703125" customWidth="1"/>
    <col min="9481" max="9481" width="11.5703125" customWidth="1"/>
    <col min="9482" max="9482" width="9.28515625" customWidth="1"/>
    <col min="9483" max="9483" width="5.5703125" customWidth="1"/>
    <col min="9484" max="9484" width="17.140625" bestFit="1" customWidth="1"/>
    <col min="9726" max="9726" width="7" bestFit="1" customWidth="1"/>
    <col min="9727" max="9727" width="28.7109375" customWidth="1"/>
    <col min="9728" max="9728" width="13.5703125" customWidth="1"/>
    <col min="9729" max="9729" width="12.7109375" customWidth="1"/>
    <col min="9730" max="9730" width="12.140625" customWidth="1"/>
    <col min="9731" max="9731" width="9" customWidth="1"/>
    <col min="9732" max="9732" width="10.85546875" customWidth="1"/>
    <col min="9733" max="9733" width="9.28515625" customWidth="1"/>
    <col min="9734" max="9734" width="9.7109375" customWidth="1"/>
    <col min="9735" max="9735" width="7.28515625" customWidth="1"/>
    <col min="9736" max="9736" width="10.5703125" customWidth="1"/>
    <col min="9737" max="9737" width="11.5703125" customWidth="1"/>
    <col min="9738" max="9738" width="9.28515625" customWidth="1"/>
    <col min="9739" max="9739" width="5.5703125" customWidth="1"/>
    <col min="9740" max="9740" width="17.140625" bestFit="1" customWidth="1"/>
    <col min="9982" max="9982" width="7" bestFit="1" customWidth="1"/>
    <col min="9983" max="9983" width="28.7109375" customWidth="1"/>
    <col min="9984" max="9984" width="13.5703125" customWidth="1"/>
    <col min="9985" max="9985" width="12.7109375" customWidth="1"/>
    <col min="9986" max="9986" width="12.140625" customWidth="1"/>
    <col min="9987" max="9987" width="9" customWidth="1"/>
    <col min="9988" max="9988" width="10.85546875" customWidth="1"/>
    <col min="9989" max="9989" width="9.28515625" customWidth="1"/>
    <col min="9990" max="9990" width="9.7109375" customWidth="1"/>
    <col min="9991" max="9991" width="7.28515625" customWidth="1"/>
    <col min="9992" max="9992" width="10.5703125" customWidth="1"/>
    <col min="9993" max="9993" width="11.5703125" customWidth="1"/>
    <col min="9994" max="9994" width="9.28515625" customWidth="1"/>
    <col min="9995" max="9995" width="5.5703125" customWidth="1"/>
    <col min="9996" max="9996" width="17.140625" bestFit="1" customWidth="1"/>
    <col min="10238" max="10238" width="7" bestFit="1" customWidth="1"/>
    <col min="10239" max="10239" width="28.7109375" customWidth="1"/>
    <col min="10240" max="10240" width="13.5703125" customWidth="1"/>
    <col min="10241" max="10241" width="12.7109375" customWidth="1"/>
    <col min="10242" max="10242" width="12.140625" customWidth="1"/>
    <col min="10243" max="10243" width="9" customWidth="1"/>
    <col min="10244" max="10244" width="10.85546875" customWidth="1"/>
    <col min="10245" max="10245" width="9.28515625" customWidth="1"/>
    <col min="10246" max="10246" width="9.7109375" customWidth="1"/>
    <col min="10247" max="10247" width="7.28515625" customWidth="1"/>
    <col min="10248" max="10248" width="10.5703125" customWidth="1"/>
    <col min="10249" max="10249" width="11.5703125" customWidth="1"/>
    <col min="10250" max="10250" width="9.28515625" customWidth="1"/>
    <col min="10251" max="10251" width="5.5703125" customWidth="1"/>
    <col min="10252" max="10252" width="17.140625" bestFit="1" customWidth="1"/>
    <col min="10494" max="10494" width="7" bestFit="1" customWidth="1"/>
    <col min="10495" max="10495" width="28.7109375" customWidth="1"/>
    <col min="10496" max="10496" width="13.5703125" customWidth="1"/>
    <col min="10497" max="10497" width="12.7109375" customWidth="1"/>
    <col min="10498" max="10498" width="12.140625" customWidth="1"/>
    <col min="10499" max="10499" width="9" customWidth="1"/>
    <col min="10500" max="10500" width="10.85546875" customWidth="1"/>
    <col min="10501" max="10501" width="9.28515625" customWidth="1"/>
    <col min="10502" max="10502" width="9.7109375" customWidth="1"/>
    <col min="10503" max="10503" width="7.28515625" customWidth="1"/>
    <col min="10504" max="10504" width="10.5703125" customWidth="1"/>
    <col min="10505" max="10505" width="11.5703125" customWidth="1"/>
    <col min="10506" max="10506" width="9.28515625" customWidth="1"/>
    <col min="10507" max="10507" width="5.5703125" customWidth="1"/>
    <col min="10508" max="10508" width="17.140625" bestFit="1" customWidth="1"/>
    <col min="10750" max="10750" width="7" bestFit="1" customWidth="1"/>
    <col min="10751" max="10751" width="28.7109375" customWidth="1"/>
    <col min="10752" max="10752" width="13.5703125" customWidth="1"/>
    <col min="10753" max="10753" width="12.7109375" customWidth="1"/>
    <col min="10754" max="10754" width="12.140625" customWidth="1"/>
    <col min="10755" max="10755" width="9" customWidth="1"/>
    <col min="10756" max="10756" width="10.85546875" customWidth="1"/>
    <col min="10757" max="10757" width="9.28515625" customWidth="1"/>
    <col min="10758" max="10758" width="9.7109375" customWidth="1"/>
    <col min="10759" max="10759" width="7.28515625" customWidth="1"/>
    <col min="10760" max="10760" width="10.5703125" customWidth="1"/>
    <col min="10761" max="10761" width="11.5703125" customWidth="1"/>
    <col min="10762" max="10762" width="9.28515625" customWidth="1"/>
    <col min="10763" max="10763" width="5.5703125" customWidth="1"/>
    <col min="10764" max="10764" width="17.140625" bestFit="1" customWidth="1"/>
    <col min="11006" max="11006" width="7" bestFit="1" customWidth="1"/>
    <col min="11007" max="11007" width="28.7109375" customWidth="1"/>
    <col min="11008" max="11008" width="13.5703125" customWidth="1"/>
    <col min="11009" max="11009" width="12.7109375" customWidth="1"/>
    <col min="11010" max="11010" width="12.140625" customWidth="1"/>
    <col min="11011" max="11011" width="9" customWidth="1"/>
    <col min="11012" max="11012" width="10.85546875" customWidth="1"/>
    <col min="11013" max="11013" width="9.28515625" customWidth="1"/>
    <col min="11014" max="11014" width="9.7109375" customWidth="1"/>
    <col min="11015" max="11015" width="7.28515625" customWidth="1"/>
    <col min="11016" max="11016" width="10.5703125" customWidth="1"/>
    <col min="11017" max="11017" width="11.5703125" customWidth="1"/>
    <col min="11018" max="11018" width="9.28515625" customWidth="1"/>
    <col min="11019" max="11019" width="5.5703125" customWidth="1"/>
    <col min="11020" max="11020" width="17.140625" bestFit="1" customWidth="1"/>
    <col min="11262" max="11262" width="7" bestFit="1" customWidth="1"/>
    <col min="11263" max="11263" width="28.7109375" customWidth="1"/>
    <col min="11264" max="11264" width="13.5703125" customWidth="1"/>
    <col min="11265" max="11265" width="12.7109375" customWidth="1"/>
    <col min="11266" max="11266" width="12.140625" customWidth="1"/>
    <col min="11267" max="11267" width="9" customWidth="1"/>
    <col min="11268" max="11268" width="10.85546875" customWidth="1"/>
    <col min="11269" max="11269" width="9.28515625" customWidth="1"/>
    <col min="11270" max="11270" width="9.7109375" customWidth="1"/>
    <col min="11271" max="11271" width="7.28515625" customWidth="1"/>
    <col min="11272" max="11272" width="10.5703125" customWidth="1"/>
    <col min="11273" max="11273" width="11.5703125" customWidth="1"/>
    <col min="11274" max="11274" width="9.28515625" customWidth="1"/>
    <col min="11275" max="11275" width="5.5703125" customWidth="1"/>
    <col min="11276" max="11276" width="17.140625" bestFit="1" customWidth="1"/>
    <col min="11518" max="11518" width="7" bestFit="1" customWidth="1"/>
    <col min="11519" max="11519" width="28.7109375" customWidth="1"/>
    <col min="11520" max="11520" width="13.5703125" customWidth="1"/>
    <col min="11521" max="11521" width="12.7109375" customWidth="1"/>
    <col min="11522" max="11522" width="12.140625" customWidth="1"/>
    <col min="11523" max="11523" width="9" customWidth="1"/>
    <col min="11524" max="11524" width="10.85546875" customWidth="1"/>
    <col min="11525" max="11525" width="9.28515625" customWidth="1"/>
    <col min="11526" max="11526" width="9.7109375" customWidth="1"/>
    <col min="11527" max="11527" width="7.28515625" customWidth="1"/>
    <col min="11528" max="11528" width="10.5703125" customWidth="1"/>
    <col min="11529" max="11529" width="11.5703125" customWidth="1"/>
    <col min="11530" max="11530" width="9.28515625" customWidth="1"/>
    <col min="11531" max="11531" width="5.5703125" customWidth="1"/>
    <col min="11532" max="11532" width="17.140625" bestFit="1" customWidth="1"/>
    <col min="11774" max="11774" width="7" bestFit="1" customWidth="1"/>
    <col min="11775" max="11775" width="28.7109375" customWidth="1"/>
    <col min="11776" max="11776" width="13.5703125" customWidth="1"/>
    <col min="11777" max="11777" width="12.7109375" customWidth="1"/>
    <col min="11778" max="11778" width="12.140625" customWidth="1"/>
    <col min="11779" max="11779" width="9" customWidth="1"/>
    <col min="11780" max="11780" width="10.85546875" customWidth="1"/>
    <col min="11781" max="11781" width="9.28515625" customWidth="1"/>
    <col min="11782" max="11782" width="9.7109375" customWidth="1"/>
    <col min="11783" max="11783" width="7.28515625" customWidth="1"/>
    <col min="11784" max="11784" width="10.5703125" customWidth="1"/>
    <col min="11785" max="11785" width="11.5703125" customWidth="1"/>
    <col min="11786" max="11786" width="9.28515625" customWidth="1"/>
    <col min="11787" max="11787" width="5.5703125" customWidth="1"/>
    <col min="11788" max="11788" width="17.140625" bestFit="1" customWidth="1"/>
    <col min="12030" max="12030" width="7" bestFit="1" customWidth="1"/>
    <col min="12031" max="12031" width="28.7109375" customWidth="1"/>
    <col min="12032" max="12032" width="13.5703125" customWidth="1"/>
    <col min="12033" max="12033" width="12.7109375" customWidth="1"/>
    <col min="12034" max="12034" width="12.140625" customWidth="1"/>
    <col min="12035" max="12035" width="9" customWidth="1"/>
    <col min="12036" max="12036" width="10.85546875" customWidth="1"/>
    <col min="12037" max="12037" width="9.28515625" customWidth="1"/>
    <col min="12038" max="12038" width="9.7109375" customWidth="1"/>
    <col min="12039" max="12039" width="7.28515625" customWidth="1"/>
    <col min="12040" max="12040" width="10.5703125" customWidth="1"/>
    <col min="12041" max="12041" width="11.5703125" customWidth="1"/>
    <col min="12042" max="12042" width="9.28515625" customWidth="1"/>
    <col min="12043" max="12043" width="5.5703125" customWidth="1"/>
    <col min="12044" max="12044" width="17.140625" bestFit="1" customWidth="1"/>
    <col min="12286" max="12286" width="7" bestFit="1" customWidth="1"/>
    <col min="12287" max="12287" width="28.7109375" customWidth="1"/>
    <col min="12288" max="12288" width="13.5703125" customWidth="1"/>
    <col min="12289" max="12289" width="12.7109375" customWidth="1"/>
    <col min="12290" max="12290" width="12.140625" customWidth="1"/>
    <col min="12291" max="12291" width="9" customWidth="1"/>
    <col min="12292" max="12292" width="10.85546875" customWidth="1"/>
    <col min="12293" max="12293" width="9.28515625" customWidth="1"/>
    <col min="12294" max="12294" width="9.7109375" customWidth="1"/>
    <col min="12295" max="12295" width="7.28515625" customWidth="1"/>
    <col min="12296" max="12296" width="10.5703125" customWidth="1"/>
    <col min="12297" max="12297" width="11.5703125" customWidth="1"/>
    <col min="12298" max="12298" width="9.28515625" customWidth="1"/>
    <col min="12299" max="12299" width="5.5703125" customWidth="1"/>
    <col min="12300" max="12300" width="17.140625" bestFit="1" customWidth="1"/>
    <col min="12542" max="12542" width="7" bestFit="1" customWidth="1"/>
    <col min="12543" max="12543" width="28.7109375" customWidth="1"/>
    <col min="12544" max="12544" width="13.5703125" customWidth="1"/>
    <col min="12545" max="12545" width="12.7109375" customWidth="1"/>
    <col min="12546" max="12546" width="12.140625" customWidth="1"/>
    <col min="12547" max="12547" width="9" customWidth="1"/>
    <col min="12548" max="12548" width="10.85546875" customWidth="1"/>
    <col min="12549" max="12549" width="9.28515625" customWidth="1"/>
    <col min="12550" max="12550" width="9.7109375" customWidth="1"/>
    <col min="12551" max="12551" width="7.28515625" customWidth="1"/>
    <col min="12552" max="12552" width="10.5703125" customWidth="1"/>
    <col min="12553" max="12553" width="11.5703125" customWidth="1"/>
    <col min="12554" max="12554" width="9.28515625" customWidth="1"/>
    <col min="12555" max="12555" width="5.5703125" customWidth="1"/>
    <col min="12556" max="12556" width="17.140625" bestFit="1" customWidth="1"/>
    <col min="12798" max="12798" width="7" bestFit="1" customWidth="1"/>
    <col min="12799" max="12799" width="28.7109375" customWidth="1"/>
    <col min="12800" max="12800" width="13.5703125" customWidth="1"/>
    <col min="12801" max="12801" width="12.7109375" customWidth="1"/>
    <col min="12802" max="12802" width="12.140625" customWidth="1"/>
    <col min="12803" max="12803" width="9" customWidth="1"/>
    <col min="12804" max="12804" width="10.85546875" customWidth="1"/>
    <col min="12805" max="12805" width="9.28515625" customWidth="1"/>
    <col min="12806" max="12806" width="9.7109375" customWidth="1"/>
    <col min="12807" max="12807" width="7.28515625" customWidth="1"/>
    <col min="12808" max="12808" width="10.5703125" customWidth="1"/>
    <col min="12809" max="12809" width="11.5703125" customWidth="1"/>
    <col min="12810" max="12810" width="9.28515625" customWidth="1"/>
    <col min="12811" max="12811" width="5.5703125" customWidth="1"/>
    <col min="12812" max="12812" width="17.140625" bestFit="1" customWidth="1"/>
    <col min="13054" max="13054" width="7" bestFit="1" customWidth="1"/>
    <col min="13055" max="13055" width="28.7109375" customWidth="1"/>
    <col min="13056" max="13056" width="13.5703125" customWidth="1"/>
    <col min="13057" max="13057" width="12.7109375" customWidth="1"/>
    <col min="13058" max="13058" width="12.140625" customWidth="1"/>
    <col min="13059" max="13059" width="9" customWidth="1"/>
    <col min="13060" max="13060" width="10.85546875" customWidth="1"/>
    <col min="13061" max="13061" width="9.28515625" customWidth="1"/>
    <col min="13062" max="13062" width="9.7109375" customWidth="1"/>
    <col min="13063" max="13063" width="7.28515625" customWidth="1"/>
    <col min="13064" max="13064" width="10.5703125" customWidth="1"/>
    <col min="13065" max="13065" width="11.5703125" customWidth="1"/>
    <col min="13066" max="13066" width="9.28515625" customWidth="1"/>
    <col min="13067" max="13067" width="5.5703125" customWidth="1"/>
    <col min="13068" max="13068" width="17.140625" bestFit="1" customWidth="1"/>
    <col min="13310" max="13310" width="7" bestFit="1" customWidth="1"/>
    <col min="13311" max="13311" width="28.7109375" customWidth="1"/>
    <col min="13312" max="13312" width="13.5703125" customWidth="1"/>
    <col min="13313" max="13313" width="12.7109375" customWidth="1"/>
    <col min="13314" max="13314" width="12.140625" customWidth="1"/>
    <col min="13315" max="13315" width="9" customWidth="1"/>
    <col min="13316" max="13316" width="10.85546875" customWidth="1"/>
    <col min="13317" max="13317" width="9.28515625" customWidth="1"/>
    <col min="13318" max="13318" width="9.7109375" customWidth="1"/>
    <col min="13319" max="13319" width="7.28515625" customWidth="1"/>
    <col min="13320" max="13320" width="10.5703125" customWidth="1"/>
    <col min="13321" max="13321" width="11.5703125" customWidth="1"/>
    <col min="13322" max="13322" width="9.28515625" customWidth="1"/>
    <col min="13323" max="13323" width="5.5703125" customWidth="1"/>
    <col min="13324" max="13324" width="17.140625" bestFit="1" customWidth="1"/>
    <col min="13566" max="13566" width="7" bestFit="1" customWidth="1"/>
    <col min="13567" max="13567" width="28.7109375" customWidth="1"/>
    <col min="13568" max="13568" width="13.5703125" customWidth="1"/>
    <col min="13569" max="13569" width="12.7109375" customWidth="1"/>
    <col min="13570" max="13570" width="12.140625" customWidth="1"/>
    <col min="13571" max="13571" width="9" customWidth="1"/>
    <col min="13572" max="13572" width="10.85546875" customWidth="1"/>
    <col min="13573" max="13573" width="9.28515625" customWidth="1"/>
    <col min="13574" max="13574" width="9.7109375" customWidth="1"/>
    <col min="13575" max="13575" width="7.28515625" customWidth="1"/>
    <col min="13576" max="13576" width="10.5703125" customWidth="1"/>
    <col min="13577" max="13577" width="11.5703125" customWidth="1"/>
    <col min="13578" max="13578" width="9.28515625" customWidth="1"/>
    <col min="13579" max="13579" width="5.5703125" customWidth="1"/>
    <col min="13580" max="13580" width="17.140625" bestFit="1" customWidth="1"/>
    <col min="13822" max="13822" width="7" bestFit="1" customWidth="1"/>
    <col min="13823" max="13823" width="28.7109375" customWidth="1"/>
    <col min="13824" max="13824" width="13.5703125" customWidth="1"/>
    <col min="13825" max="13825" width="12.7109375" customWidth="1"/>
    <col min="13826" max="13826" width="12.140625" customWidth="1"/>
    <col min="13827" max="13827" width="9" customWidth="1"/>
    <col min="13828" max="13828" width="10.85546875" customWidth="1"/>
    <col min="13829" max="13829" width="9.28515625" customWidth="1"/>
    <col min="13830" max="13830" width="9.7109375" customWidth="1"/>
    <col min="13831" max="13831" width="7.28515625" customWidth="1"/>
    <col min="13832" max="13832" width="10.5703125" customWidth="1"/>
    <col min="13833" max="13833" width="11.5703125" customWidth="1"/>
    <col min="13834" max="13834" width="9.28515625" customWidth="1"/>
    <col min="13835" max="13835" width="5.5703125" customWidth="1"/>
    <col min="13836" max="13836" width="17.140625" bestFit="1" customWidth="1"/>
    <col min="14078" max="14078" width="7" bestFit="1" customWidth="1"/>
    <col min="14079" max="14079" width="28.7109375" customWidth="1"/>
    <col min="14080" max="14080" width="13.5703125" customWidth="1"/>
    <col min="14081" max="14081" width="12.7109375" customWidth="1"/>
    <col min="14082" max="14082" width="12.140625" customWidth="1"/>
    <col min="14083" max="14083" width="9" customWidth="1"/>
    <col min="14084" max="14084" width="10.85546875" customWidth="1"/>
    <col min="14085" max="14085" width="9.28515625" customWidth="1"/>
    <col min="14086" max="14086" width="9.7109375" customWidth="1"/>
    <col min="14087" max="14087" width="7.28515625" customWidth="1"/>
    <col min="14088" max="14088" width="10.5703125" customWidth="1"/>
    <col min="14089" max="14089" width="11.5703125" customWidth="1"/>
    <col min="14090" max="14090" width="9.28515625" customWidth="1"/>
    <col min="14091" max="14091" width="5.5703125" customWidth="1"/>
    <col min="14092" max="14092" width="17.140625" bestFit="1" customWidth="1"/>
    <col min="14334" max="14334" width="7" bestFit="1" customWidth="1"/>
    <col min="14335" max="14335" width="28.7109375" customWidth="1"/>
    <col min="14336" max="14336" width="13.5703125" customWidth="1"/>
    <col min="14337" max="14337" width="12.7109375" customWidth="1"/>
    <col min="14338" max="14338" width="12.140625" customWidth="1"/>
    <col min="14339" max="14339" width="9" customWidth="1"/>
    <col min="14340" max="14340" width="10.85546875" customWidth="1"/>
    <col min="14341" max="14341" width="9.28515625" customWidth="1"/>
    <col min="14342" max="14342" width="9.7109375" customWidth="1"/>
    <col min="14343" max="14343" width="7.28515625" customWidth="1"/>
    <col min="14344" max="14344" width="10.5703125" customWidth="1"/>
    <col min="14345" max="14345" width="11.5703125" customWidth="1"/>
    <col min="14346" max="14346" width="9.28515625" customWidth="1"/>
    <col min="14347" max="14347" width="5.5703125" customWidth="1"/>
    <col min="14348" max="14348" width="17.140625" bestFit="1" customWidth="1"/>
    <col min="14590" max="14590" width="7" bestFit="1" customWidth="1"/>
    <col min="14591" max="14591" width="28.7109375" customWidth="1"/>
    <col min="14592" max="14592" width="13.5703125" customWidth="1"/>
    <col min="14593" max="14593" width="12.7109375" customWidth="1"/>
    <col min="14594" max="14594" width="12.140625" customWidth="1"/>
    <col min="14595" max="14595" width="9" customWidth="1"/>
    <col min="14596" max="14596" width="10.85546875" customWidth="1"/>
    <col min="14597" max="14597" width="9.28515625" customWidth="1"/>
    <col min="14598" max="14598" width="9.7109375" customWidth="1"/>
    <col min="14599" max="14599" width="7.28515625" customWidth="1"/>
    <col min="14600" max="14600" width="10.5703125" customWidth="1"/>
    <col min="14601" max="14601" width="11.5703125" customWidth="1"/>
    <col min="14602" max="14602" width="9.28515625" customWidth="1"/>
    <col min="14603" max="14603" width="5.5703125" customWidth="1"/>
    <col min="14604" max="14604" width="17.140625" bestFit="1" customWidth="1"/>
    <col min="14846" max="14846" width="7" bestFit="1" customWidth="1"/>
    <col min="14847" max="14847" width="28.7109375" customWidth="1"/>
    <col min="14848" max="14848" width="13.5703125" customWidth="1"/>
    <col min="14849" max="14849" width="12.7109375" customWidth="1"/>
    <col min="14850" max="14850" width="12.140625" customWidth="1"/>
    <col min="14851" max="14851" width="9" customWidth="1"/>
    <col min="14852" max="14852" width="10.85546875" customWidth="1"/>
    <col min="14853" max="14853" width="9.28515625" customWidth="1"/>
    <col min="14854" max="14854" width="9.7109375" customWidth="1"/>
    <col min="14855" max="14855" width="7.28515625" customWidth="1"/>
    <col min="14856" max="14856" width="10.5703125" customWidth="1"/>
    <col min="14857" max="14857" width="11.5703125" customWidth="1"/>
    <col min="14858" max="14858" width="9.28515625" customWidth="1"/>
    <col min="14859" max="14859" width="5.5703125" customWidth="1"/>
    <col min="14860" max="14860" width="17.140625" bestFit="1" customWidth="1"/>
    <col min="15102" max="15102" width="7" bestFit="1" customWidth="1"/>
    <col min="15103" max="15103" width="28.7109375" customWidth="1"/>
    <col min="15104" max="15104" width="13.5703125" customWidth="1"/>
    <col min="15105" max="15105" width="12.7109375" customWidth="1"/>
    <col min="15106" max="15106" width="12.140625" customWidth="1"/>
    <col min="15107" max="15107" width="9" customWidth="1"/>
    <col min="15108" max="15108" width="10.85546875" customWidth="1"/>
    <col min="15109" max="15109" width="9.28515625" customWidth="1"/>
    <col min="15110" max="15110" width="9.7109375" customWidth="1"/>
    <col min="15111" max="15111" width="7.28515625" customWidth="1"/>
    <col min="15112" max="15112" width="10.5703125" customWidth="1"/>
    <col min="15113" max="15113" width="11.5703125" customWidth="1"/>
    <col min="15114" max="15114" width="9.28515625" customWidth="1"/>
    <col min="15115" max="15115" width="5.5703125" customWidth="1"/>
    <col min="15116" max="15116" width="17.140625" bestFit="1" customWidth="1"/>
    <col min="15358" max="15358" width="7" bestFit="1" customWidth="1"/>
    <col min="15359" max="15359" width="28.7109375" customWidth="1"/>
    <col min="15360" max="15360" width="13.5703125" customWidth="1"/>
    <col min="15361" max="15361" width="12.7109375" customWidth="1"/>
    <col min="15362" max="15362" width="12.140625" customWidth="1"/>
    <col min="15363" max="15363" width="9" customWidth="1"/>
    <col min="15364" max="15364" width="10.85546875" customWidth="1"/>
    <col min="15365" max="15365" width="9.28515625" customWidth="1"/>
    <col min="15366" max="15366" width="9.7109375" customWidth="1"/>
    <col min="15367" max="15367" width="7.28515625" customWidth="1"/>
    <col min="15368" max="15368" width="10.5703125" customWidth="1"/>
    <col min="15369" max="15369" width="11.5703125" customWidth="1"/>
    <col min="15370" max="15370" width="9.28515625" customWidth="1"/>
    <col min="15371" max="15371" width="5.5703125" customWidth="1"/>
    <col min="15372" max="15372" width="17.140625" bestFit="1" customWidth="1"/>
    <col min="15614" max="15614" width="7" bestFit="1" customWidth="1"/>
    <col min="15615" max="15615" width="28.7109375" customWidth="1"/>
    <col min="15616" max="15616" width="13.5703125" customWidth="1"/>
    <col min="15617" max="15617" width="12.7109375" customWidth="1"/>
    <col min="15618" max="15618" width="12.140625" customWidth="1"/>
    <col min="15619" max="15619" width="9" customWidth="1"/>
    <col min="15620" max="15620" width="10.85546875" customWidth="1"/>
    <col min="15621" max="15621" width="9.28515625" customWidth="1"/>
    <col min="15622" max="15622" width="9.7109375" customWidth="1"/>
    <col min="15623" max="15623" width="7.28515625" customWidth="1"/>
    <col min="15624" max="15624" width="10.5703125" customWidth="1"/>
    <col min="15625" max="15625" width="11.5703125" customWidth="1"/>
    <col min="15626" max="15626" width="9.28515625" customWidth="1"/>
    <col min="15627" max="15627" width="5.5703125" customWidth="1"/>
    <col min="15628" max="15628" width="17.140625" bestFit="1" customWidth="1"/>
    <col min="15870" max="15870" width="7" bestFit="1" customWidth="1"/>
    <col min="15871" max="15871" width="28.7109375" customWidth="1"/>
    <col min="15872" max="15872" width="13.5703125" customWidth="1"/>
    <col min="15873" max="15873" width="12.7109375" customWidth="1"/>
    <col min="15874" max="15874" width="12.140625" customWidth="1"/>
    <col min="15875" max="15875" width="9" customWidth="1"/>
    <col min="15876" max="15876" width="10.85546875" customWidth="1"/>
    <col min="15877" max="15877" width="9.28515625" customWidth="1"/>
    <col min="15878" max="15878" width="9.7109375" customWidth="1"/>
    <col min="15879" max="15879" width="7.28515625" customWidth="1"/>
    <col min="15880" max="15880" width="10.5703125" customWidth="1"/>
    <col min="15881" max="15881" width="11.5703125" customWidth="1"/>
    <col min="15882" max="15882" width="9.28515625" customWidth="1"/>
    <col min="15883" max="15883" width="5.5703125" customWidth="1"/>
    <col min="15884" max="15884" width="17.140625" bestFit="1" customWidth="1"/>
    <col min="16126" max="16126" width="7" bestFit="1" customWidth="1"/>
    <col min="16127" max="16127" width="28.7109375" customWidth="1"/>
    <col min="16128" max="16128" width="13.5703125" customWidth="1"/>
    <col min="16129" max="16129" width="12.7109375" customWidth="1"/>
    <col min="16130" max="16130" width="12.140625" customWidth="1"/>
    <col min="16131" max="16131" width="9" customWidth="1"/>
    <col min="16132" max="16132" width="10.85546875" customWidth="1"/>
    <col min="16133" max="16133" width="9.28515625" customWidth="1"/>
    <col min="16134" max="16134" width="9.7109375" customWidth="1"/>
    <col min="16135" max="16135" width="7.28515625" customWidth="1"/>
    <col min="16136" max="16136" width="10.5703125" customWidth="1"/>
    <col min="16137" max="16137" width="11.5703125" customWidth="1"/>
    <col min="16138" max="16138" width="9.28515625" customWidth="1"/>
    <col min="16139" max="16139" width="5.5703125" customWidth="1"/>
    <col min="16140" max="16140" width="17.140625" bestFit="1" customWidth="1"/>
  </cols>
  <sheetData>
    <row r="1" spans="1:15" ht="36" customHeight="1" x14ac:dyDescent="0.25">
      <c r="G1" s="13"/>
      <c r="I1" s="15"/>
      <c r="J1" s="15"/>
      <c r="L1" s="187" t="s">
        <v>192</v>
      </c>
      <c r="M1" s="187"/>
      <c r="N1" s="187"/>
      <c r="O1" s="187"/>
    </row>
    <row r="2" spans="1:15" ht="17.25" customHeight="1" x14ac:dyDescent="0.25">
      <c r="A2" s="228" t="s">
        <v>82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39.75" customHeight="1" x14ac:dyDescent="0.25">
      <c r="A3" s="229" t="s">
        <v>83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s="119" customFormat="1" ht="58.5" customHeight="1" x14ac:dyDescent="0.2">
      <c r="A4" s="224" t="s">
        <v>84</v>
      </c>
      <c r="B4" s="278" t="s">
        <v>85</v>
      </c>
      <c r="C4" s="248" t="s">
        <v>86</v>
      </c>
      <c r="D4" s="249"/>
      <c r="E4" s="250" t="s">
        <v>87</v>
      </c>
      <c r="F4" s="251"/>
      <c r="G4" s="279" t="s">
        <v>88</v>
      </c>
      <c r="H4" s="280"/>
      <c r="I4" s="254" t="s">
        <v>89</v>
      </c>
      <c r="J4" s="255"/>
      <c r="K4" s="281" t="s">
        <v>90</v>
      </c>
      <c r="L4" s="281"/>
      <c r="M4" s="244" t="s">
        <v>91</v>
      </c>
      <c r="N4" s="245"/>
      <c r="O4" s="122" t="s">
        <v>92</v>
      </c>
    </row>
    <row r="5" spans="1:15" s="119" customFormat="1" ht="24" x14ac:dyDescent="0.2">
      <c r="A5" s="224"/>
      <c r="B5" s="278"/>
      <c r="C5" s="126" t="s">
        <v>93</v>
      </c>
      <c r="D5" s="123" t="s">
        <v>94</v>
      </c>
      <c r="E5" s="126" t="s">
        <v>93</v>
      </c>
      <c r="F5" s="123" t="s">
        <v>94</v>
      </c>
      <c r="G5" s="145" t="s">
        <v>93</v>
      </c>
      <c r="H5" s="146" t="s">
        <v>94</v>
      </c>
      <c r="I5" s="126" t="s">
        <v>93</v>
      </c>
      <c r="J5" s="123" t="s">
        <v>94</v>
      </c>
      <c r="K5" s="126" t="s">
        <v>93</v>
      </c>
      <c r="L5" s="123" t="s">
        <v>94</v>
      </c>
      <c r="M5" s="124" t="s">
        <v>93</v>
      </c>
      <c r="N5" s="125" t="s">
        <v>94</v>
      </c>
      <c r="O5" s="126" t="s">
        <v>95</v>
      </c>
    </row>
    <row r="6" spans="1:15" ht="29.25" customHeight="1" x14ac:dyDescent="0.25">
      <c r="A6" s="19">
        <v>560002</v>
      </c>
      <c r="B6" s="20" t="s">
        <v>9</v>
      </c>
      <c r="C6" s="21">
        <v>12651</v>
      </c>
      <c r="D6" s="21">
        <v>0</v>
      </c>
      <c r="E6" s="22">
        <v>16643</v>
      </c>
      <c r="F6" s="22">
        <v>0</v>
      </c>
      <c r="G6" s="23">
        <v>0.76</v>
      </c>
      <c r="H6" s="23">
        <v>0</v>
      </c>
      <c r="I6" s="24">
        <v>4.0199999999999996</v>
      </c>
      <c r="J6" s="24">
        <v>0</v>
      </c>
      <c r="K6" s="25">
        <v>0</v>
      </c>
      <c r="L6" s="25">
        <v>0</v>
      </c>
      <c r="M6" s="26">
        <v>1</v>
      </c>
      <c r="N6" s="27"/>
      <c r="O6" s="28">
        <v>0</v>
      </c>
    </row>
    <row r="7" spans="1:15" ht="26.25" x14ac:dyDescent="0.25">
      <c r="A7" s="19">
        <v>560014</v>
      </c>
      <c r="B7" s="20" t="s">
        <v>20</v>
      </c>
      <c r="C7" s="21">
        <v>3639</v>
      </c>
      <c r="D7" s="21">
        <v>15</v>
      </c>
      <c r="E7" s="22">
        <v>4203</v>
      </c>
      <c r="F7" s="22">
        <v>78</v>
      </c>
      <c r="G7" s="23">
        <v>0.86599999999999999</v>
      </c>
      <c r="H7" s="23">
        <v>0.192</v>
      </c>
      <c r="I7" s="24">
        <v>4.6399999999999997</v>
      </c>
      <c r="J7" s="24">
        <v>0.18</v>
      </c>
      <c r="K7" s="25">
        <v>4.55</v>
      </c>
      <c r="L7" s="25">
        <v>0</v>
      </c>
      <c r="M7" s="26"/>
      <c r="N7" s="27"/>
      <c r="O7" s="28">
        <v>4.55</v>
      </c>
    </row>
    <row r="8" spans="1:15" x14ac:dyDescent="0.25">
      <c r="A8" s="19">
        <v>560017</v>
      </c>
      <c r="B8" s="20" t="s">
        <v>21</v>
      </c>
      <c r="C8" s="21">
        <v>53216</v>
      </c>
      <c r="D8" s="21">
        <v>7</v>
      </c>
      <c r="E8" s="22">
        <v>76148</v>
      </c>
      <c r="F8" s="22">
        <v>3</v>
      </c>
      <c r="G8" s="23">
        <v>0.69899999999999995</v>
      </c>
      <c r="H8" s="23">
        <v>2.3330000000000002</v>
      </c>
      <c r="I8" s="24">
        <v>3.66</v>
      </c>
      <c r="J8" s="24">
        <v>5</v>
      </c>
      <c r="K8" s="25">
        <v>0</v>
      </c>
      <c r="L8" s="25">
        <v>0</v>
      </c>
      <c r="M8" s="26">
        <v>1</v>
      </c>
      <c r="N8" s="27"/>
      <c r="O8" s="28">
        <v>0</v>
      </c>
    </row>
    <row r="9" spans="1:15" x14ac:dyDescent="0.25">
      <c r="A9" s="19">
        <v>560019</v>
      </c>
      <c r="B9" s="20" t="s">
        <v>22</v>
      </c>
      <c r="C9" s="21">
        <v>74549</v>
      </c>
      <c r="D9" s="21">
        <v>9581</v>
      </c>
      <c r="E9" s="22">
        <v>88898</v>
      </c>
      <c r="F9" s="22">
        <v>4287</v>
      </c>
      <c r="G9" s="23">
        <v>0.83899999999999997</v>
      </c>
      <c r="H9" s="23">
        <v>2.2349999999999999</v>
      </c>
      <c r="I9" s="24">
        <v>4.49</v>
      </c>
      <c r="J9" s="24">
        <v>5</v>
      </c>
      <c r="K9" s="25">
        <v>4.2699999999999996</v>
      </c>
      <c r="L9" s="25">
        <v>0.25</v>
      </c>
      <c r="M9" s="26"/>
      <c r="N9" s="27"/>
      <c r="O9" s="28">
        <v>4.5199999999999996</v>
      </c>
    </row>
    <row r="10" spans="1:15" x14ac:dyDescent="0.25">
      <c r="A10" s="19">
        <v>560021</v>
      </c>
      <c r="B10" s="20" t="s">
        <v>23</v>
      </c>
      <c r="C10" s="21">
        <v>38095</v>
      </c>
      <c r="D10" s="21">
        <v>47449</v>
      </c>
      <c r="E10" s="22">
        <v>55692</v>
      </c>
      <c r="F10" s="22">
        <v>37623</v>
      </c>
      <c r="G10" s="23">
        <v>0.68400000000000005</v>
      </c>
      <c r="H10" s="23">
        <v>1.2609999999999999</v>
      </c>
      <c r="I10" s="24">
        <v>3.58</v>
      </c>
      <c r="J10" s="24">
        <v>3.06</v>
      </c>
      <c r="K10" s="25">
        <v>2.15</v>
      </c>
      <c r="L10" s="25">
        <v>1.22</v>
      </c>
      <c r="M10" s="26"/>
      <c r="N10" s="27"/>
      <c r="O10" s="28">
        <v>3.37</v>
      </c>
    </row>
    <row r="11" spans="1:15" x14ac:dyDescent="0.25">
      <c r="A11" s="19">
        <v>560022</v>
      </c>
      <c r="B11" s="20" t="s">
        <v>24</v>
      </c>
      <c r="C11" s="21">
        <v>59923</v>
      </c>
      <c r="D11" s="21">
        <v>41994</v>
      </c>
      <c r="E11" s="22">
        <v>66561</v>
      </c>
      <c r="F11" s="22">
        <v>23742</v>
      </c>
      <c r="G11" s="23">
        <v>0.9</v>
      </c>
      <c r="H11" s="23">
        <v>1.7689999999999999</v>
      </c>
      <c r="I11" s="24">
        <v>4.84</v>
      </c>
      <c r="J11" s="24">
        <v>4.43</v>
      </c>
      <c r="K11" s="25">
        <v>3.58</v>
      </c>
      <c r="L11" s="25">
        <v>1.1499999999999999</v>
      </c>
      <c r="M11" s="26"/>
      <c r="N11" s="27"/>
      <c r="O11" s="28">
        <v>4.7300000000000004</v>
      </c>
    </row>
    <row r="12" spans="1:15" x14ac:dyDescent="0.25">
      <c r="A12" s="19">
        <v>560024</v>
      </c>
      <c r="B12" s="20" t="s">
        <v>25</v>
      </c>
      <c r="C12" s="21">
        <v>1594</v>
      </c>
      <c r="D12" s="21">
        <v>104777</v>
      </c>
      <c r="E12" s="22">
        <v>2563</v>
      </c>
      <c r="F12" s="22">
        <v>49797</v>
      </c>
      <c r="G12" s="23">
        <v>0.622</v>
      </c>
      <c r="H12" s="23">
        <v>2.1040000000000001</v>
      </c>
      <c r="I12" s="24">
        <v>3.21</v>
      </c>
      <c r="J12" s="24">
        <v>5</v>
      </c>
      <c r="K12" s="25">
        <v>0.16</v>
      </c>
      <c r="L12" s="25">
        <v>4.75</v>
      </c>
      <c r="M12" s="26"/>
      <c r="N12" s="27"/>
      <c r="O12" s="28">
        <v>4.91</v>
      </c>
    </row>
    <row r="13" spans="1:15" ht="26.25" x14ac:dyDescent="0.25">
      <c r="A13" s="19">
        <v>560026</v>
      </c>
      <c r="B13" s="20" t="s">
        <v>26</v>
      </c>
      <c r="C13" s="21">
        <v>54117</v>
      </c>
      <c r="D13" s="21">
        <v>9843</v>
      </c>
      <c r="E13" s="22">
        <v>93817</v>
      </c>
      <c r="F13" s="22">
        <v>18922</v>
      </c>
      <c r="G13" s="23">
        <v>0.57699999999999996</v>
      </c>
      <c r="H13" s="23">
        <v>0.52</v>
      </c>
      <c r="I13" s="24">
        <v>2.95</v>
      </c>
      <c r="J13" s="24">
        <v>1.06</v>
      </c>
      <c r="K13" s="25">
        <v>2.4500000000000002</v>
      </c>
      <c r="L13" s="25">
        <v>0.18</v>
      </c>
      <c r="M13" s="26"/>
      <c r="N13" s="27"/>
      <c r="O13" s="28">
        <v>2.63</v>
      </c>
    </row>
    <row r="14" spans="1:15" x14ac:dyDescent="0.25">
      <c r="A14" s="19">
        <v>560032</v>
      </c>
      <c r="B14" s="20" t="s">
        <v>28</v>
      </c>
      <c r="C14" s="21">
        <v>8009</v>
      </c>
      <c r="D14" s="21">
        <v>3</v>
      </c>
      <c r="E14" s="22">
        <v>20918</v>
      </c>
      <c r="F14" s="22">
        <v>1</v>
      </c>
      <c r="G14" s="23">
        <v>0.38300000000000001</v>
      </c>
      <c r="H14" s="23">
        <v>0</v>
      </c>
      <c r="I14" s="24">
        <v>1.81</v>
      </c>
      <c r="J14" s="24">
        <v>0</v>
      </c>
      <c r="K14" s="25">
        <v>0</v>
      </c>
      <c r="L14" s="25">
        <v>0</v>
      </c>
      <c r="M14" s="26">
        <v>1</v>
      </c>
      <c r="N14" s="27"/>
      <c r="O14" s="28">
        <v>0</v>
      </c>
    </row>
    <row r="15" spans="1:15" x14ac:dyDescent="0.25">
      <c r="A15" s="19">
        <v>560033</v>
      </c>
      <c r="B15" s="20" t="s">
        <v>29</v>
      </c>
      <c r="C15" s="21">
        <v>27009</v>
      </c>
      <c r="D15" s="21">
        <v>0</v>
      </c>
      <c r="E15" s="22">
        <v>40375</v>
      </c>
      <c r="F15" s="22">
        <v>0</v>
      </c>
      <c r="G15" s="23">
        <v>0.66900000000000004</v>
      </c>
      <c r="H15" s="23">
        <v>0</v>
      </c>
      <c r="I15" s="24">
        <v>3.49</v>
      </c>
      <c r="J15" s="24">
        <v>0</v>
      </c>
      <c r="K15" s="25">
        <v>3.49</v>
      </c>
      <c r="L15" s="25">
        <v>0</v>
      </c>
      <c r="M15" s="26"/>
      <c r="N15" s="27"/>
      <c r="O15" s="28">
        <v>3.49</v>
      </c>
    </row>
    <row r="16" spans="1:15" x14ac:dyDescent="0.25">
      <c r="A16" s="19">
        <v>560034</v>
      </c>
      <c r="B16" s="20" t="s">
        <v>30</v>
      </c>
      <c r="C16" s="21">
        <v>22639</v>
      </c>
      <c r="D16" s="21">
        <v>0</v>
      </c>
      <c r="E16" s="22">
        <v>38139</v>
      </c>
      <c r="F16" s="22">
        <v>2</v>
      </c>
      <c r="G16" s="23">
        <v>0.59399999999999997</v>
      </c>
      <c r="H16" s="23">
        <v>0</v>
      </c>
      <c r="I16" s="24">
        <v>3.05</v>
      </c>
      <c r="J16" s="24">
        <v>0</v>
      </c>
      <c r="K16" s="25">
        <v>3.05</v>
      </c>
      <c r="L16" s="25">
        <v>0</v>
      </c>
      <c r="M16" s="26"/>
      <c r="N16" s="27"/>
      <c r="O16" s="28">
        <v>3.05</v>
      </c>
    </row>
    <row r="17" spans="1:15" x14ac:dyDescent="0.25">
      <c r="A17" s="19">
        <v>560035</v>
      </c>
      <c r="B17" s="20" t="s">
        <v>31</v>
      </c>
      <c r="C17" s="21">
        <v>456</v>
      </c>
      <c r="D17" s="21">
        <v>34183</v>
      </c>
      <c r="E17" s="22">
        <v>1817</v>
      </c>
      <c r="F17" s="22">
        <v>30887</v>
      </c>
      <c r="G17" s="23">
        <v>0.251</v>
      </c>
      <c r="H17" s="23">
        <v>1.107</v>
      </c>
      <c r="I17" s="24">
        <v>1.03</v>
      </c>
      <c r="J17" s="24">
        <v>2.65</v>
      </c>
      <c r="K17" s="25">
        <v>0.06</v>
      </c>
      <c r="L17" s="25">
        <v>2.4900000000000002</v>
      </c>
      <c r="M17" s="26"/>
      <c r="N17" s="27"/>
      <c r="O17" s="28">
        <v>2.5499999999999998</v>
      </c>
    </row>
    <row r="18" spans="1:15" x14ac:dyDescent="0.25">
      <c r="A18" s="19">
        <v>560036</v>
      </c>
      <c r="B18" s="20" t="s">
        <v>27</v>
      </c>
      <c r="C18" s="21">
        <v>22170</v>
      </c>
      <c r="D18" s="21">
        <v>12364</v>
      </c>
      <c r="E18" s="22">
        <v>47649</v>
      </c>
      <c r="F18" s="22">
        <v>10767</v>
      </c>
      <c r="G18" s="23">
        <v>0.46500000000000002</v>
      </c>
      <c r="H18" s="23">
        <v>1.1479999999999999</v>
      </c>
      <c r="I18" s="24">
        <v>2.29</v>
      </c>
      <c r="J18" s="24">
        <v>2.76</v>
      </c>
      <c r="K18" s="25">
        <v>1.88</v>
      </c>
      <c r="L18" s="25">
        <v>0.5</v>
      </c>
      <c r="M18" s="26"/>
      <c r="N18" s="27"/>
      <c r="O18" s="28">
        <v>2.38</v>
      </c>
    </row>
    <row r="19" spans="1:15" x14ac:dyDescent="0.25">
      <c r="A19" s="19">
        <v>560041</v>
      </c>
      <c r="B19" s="20" t="s">
        <v>33</v>
      </c>
      <c r="C19" s="21">
        <v>488</v>
      </c>
      <c r="D19" s="21">
        <v>25295</v>
      </c>
      <c r="E19" s="22">
        <v>1729</v>
      </c>
      <c r="F19" s="22">
        <v>19384</v>
      </c>
      <c r="G19" s="23">
        <v>0.28199999999999997</v>
      </c>
      <c r="H19" s="23">
        <v>1.3049999999999999</v>
      </c>
      <c r="I19" s="24">
        <v>1.22</v>
      </c>
      <c r="J19" s="24">
        <v>3.18</v>
      </c>
      <c r="K19" s="25">
        <v>0.1</v>
      </c>
      <c r="L19" s="25">
        <v>2.93</v>
      </c>
      <c r="M19" s="26"/>
      <c r="N19" s="27"/>
      <c r="O19" s="28">
        <v>3.03</v>
      </c>
    </row>
    <row r="20" spans="1:15" x14ac:dyDescent="0.25">
      <c r="A20" s="19">
        <v>560043</v>
      </c>
      <c r="B20" s="20" t="s">
        <v>34</v>
      </c>
      <c r="C20" s="21">
        <v>13918</v>
      </c>
      <c r="D20" s="21">
        <v>5986</v>
      </c>
      <c r="E20" s="22">
        <v>21192</v>
      </c>
      <c r="F20" s="22">
        <v>5128</v>
      </c>
      <c r="G20" s="23">
        <v>0.65700000000000003</v>
      </c>
      <c r="H20" s="23">
        <v>1.167</v>
      </c>
      <c r="I20" s="24">
        <v>3.42</v>
      </c>
      <c r="J20" s="24">
        <v>2.81</v>
      </c>
      <c r="K20" s="25">
        <v>0</v>
      </c>
      <c r="L20" s="25">
        <v>0.53</v>
      </c>
      <c r="M20" s="26">
        <v>1</v>
      </c>
      <c r="N20" s="27"/>
      <c r="O20" s="28">
        <v>0.53</v>
      </c>
    </row>
    <row r="21" spans="1:15" x14ac:dyDescent="0.25">
      <c r="A21" s="19">
        <v>560045</v>
      </c>
      <c r="B21" s="20" t="s">
        <v>35</v>
      </c>
      <c r="C21" s="21">
        <v>13154</v>
      </c>
      <c r="D21" s="21">
        <v>9392</v>
      </c>
      <c r="E21" s="22">
        <v>19864</v>
      </c>
      <c r="F21" s="22">
        <v>5883</v>
      </c>
      <c r="G21" s="23">
        <v>0.66200000000000003</v>
      </c>
      <c r="H21" s="23">
        <v>1.5960000000000001</v>
      </c>
      <c r="I21" s="24">
        <v>3.45</v>
      </c>
      <c r="J21" s="24">
        <v>3.96</v>
      </c>
      <c r="K21" s="25">
        <v>2.66</v>
      </c>
      <c r="L21" s="25">
        <v>0.91</v>
      </c>
      <c r="M21" s="26"/>
      <c r="N21" s="27"/>
      <c r="O21" s="28">
        <v>3.57</v>
      </c>
    </row>
    <row r="22" spans="1:15" x14ac:dyDescent="0.25">
      <c r="A22" s="19">
        <v>560047</v>
      </c>
      <c r="B22" s="20" t="s">
        <v>36</v>
      </c>
      <c r="C22" s="21">
        <v>18636</v>
      </c>
      <c r="D22" s="21">
        <v>9766</v>
      </c>
      <c r="E22" s="22">
        <v>30201</v>
      </c>
      <c r="F22" s="22">
        <v>8274</v>
      </c>
      <c r="G22" s="23">
        <v>0.61699999999999999</v>
      </c>
      <c r="H22" s="23">
        <v>1.18</v>
      </c>
      <c r="I22" s="24">
        <v>3.18</v>
      </c>
      <c r="J22" s="24">
        <v>2.84</v>
      </c>
      <c r="K22" s="25">
        <f>I22*VLOOKUP(A22,'[6]6Весовые коэф.'!$A$6:$G$65,7,0)</f>
        <v>2.48</v>
      </c>
      <c r="L22" s="25">
        <f>J22*VLOOKUP(A22,'[6]6Весовые коэф.'!$A$6:$G$65,6,0)</f>
        <v>0.62</v>
      </c>
      <c r="M22" s="26"/>
      <c r="N22" s="27"/>
      <c r="O22" s="28">
        <f t="shared" ref="O22" si="0">K22+L22</f>
        <v>3.1</v>
      </c>
    </row>
    <row r="23" spans="1:15" x14ac:dyDescent="0.25">
      <c r="A23" s="19">
        <v>560052</v>
      </c>
      <c r="B23" s="20" t="s">
        <v>38</v>
      </c>
      <c r="C23" s="21">
        <v>12086</v>
      </c>
      <c r="D23" s="21">
        <v>4761</v>
      </c>
      <c r="E23" s="22">
        <v>18111</v>
      </c>
      <c r="F23" s="22">
        <v>5636</v>
      </c>
      <c r="G23" s="23">
        <v>0.66700000000000004</v>
      </c>
      <c r="H23" s="23">
        <v>0.84499999999999997</v>
      </c>
      <c r="I23" s="24">
        <v>3.48</v>
      </c>
      <c r="J23" s="24">
        <v>1.94</v>
      </c>
      <c r="K23" s="25">
        <v>0</v>
      </c>
      <c r="L23" s="25">
        <v>0.47</v>
      </c>
      <c r="M23" s="26">
        <v>1</v>
      </c>
      <c r="N23" s="27"/>
      <c r="O23" s="28">
        <v>0.47</v>
      </c>
    </row>
    <row r="24" spans="1:15" x14ac:dyDescent="0.25">
      <c r="A24" s="19">
        <v>560053</v>
      </c>
      <c r="B24" s="20" t="s">
        <v>39</v>
      </c>
      <c r="C24" s="21">
        <v>5346</v>
      </c>
      <c r="D24" s="21">
        <v>2870</v>
      </c>
      <c r="E24" s="22">
        <v>16237</v>
      </c>
      <c r="F24" s="22">
        <v>4701</v>
      </c>
      <c r="G24" s="23">
        <v>0.32900000000000001</v>
      </c>
      <c r="H24" s="23">
        <v>0.61099999999999999</v>
      </c>
      <c r="I24" s="24">
        <v>1.49</v>
      </c>
      <c r="J24" s="24">
        <v>1.31</v>
      </c>
      <c r="K24" s="25">
        <v>1.1599999999999999</v>
      </c>
      <c r="L24" s="25">
        <v>0.28999999999999998</v>
      </c>
      <c r="M24" s="26"/>
      <c r="N24" s="27"/>
      <c r="O24" s="28">
        <v>1.45</v>
      </c>
    </row>
    <row r="25" spans="1:15" x14ac:dyDescent="0.25">
      <c r="A25" s="19">
        <v>560054</v>
      </c>
      <c r="B25" s="20" t="s">
        <v>40</v>
      </c>
      <c r="C25" s="21">
        <v>9351</v>
      </c>
      <c r="D25" s="21">
        <v>7609</v>
      </c>
      <c r="E25" s="22">
        <v>16287</v>
      </c>
      <c r="F25" s="22">
        <v>5318</v>
      </c>
      <c r="G25" s="23">
        <v>0.57399999999999995</v>
      </c>
      <c r="H25" s="23">
        <v>1.431</v>
      </c>
      <c r="I25" s="24">
        <v>2.93</v>
      </c>
      <c r="J25" s="24">
        <v>3.52</v>
      </c>
      <c r="K25" s="25">
        <v>2.2000000000000002</v>
      </c>
      <c r="L25" s="25">
        <v>0.88</v>
      </c>
      <c r="M25" s="26"/>
      <c r="N25" s="27"/>
      <c r="O25" s="28">
        <v>3.08</v>
      </c>
    </row>
    <row r="26" spans="1:15" x14ac:dyDescent="0.25">
      <c r="A26" s="19">
        <v>560055</v>
      </c>
      <c r="B26" s="20" t="s">
        <v>41</v>
      </c>
      <c r="C26" s="21">
        <v>5632</v>
      </c>
      <c r="D26" s="21">
        <v>3419</v>
      </c>
      <c r="E26" s="22">
        <v>11496</v>
      </c>
      <c r="F26" s="22">
        <v>2801</v>
      </c>
      <c r="G26" s="23">
        <v>0.49</v>
      </c>
      <c r="H26" s="23">
        <v>1.2210000000000001</v>
      </c>
      <c r="I26" s="24">
        <v>2.44</v>
      </c>
      <c r="J26" s="24">
        <v>2.95</v>
      </c>
      <c r="K26" s="25">
        <v>1.95</v>
      </c>
      <c r="L26" s="25">
        <v>0.59</v>
      </c>
      <c r="M26" s="26"/>
      <c r="N26" s="27"/>
      <c r="O26" s="28">
        <v>2.54</v>
      </c>
    </row>
    <row r="27" spans="1:15" x14ac:dyDescent="0.25">
      <c r="A27" s="19">
        <v>560056</v>
      </c>
      <c r="B27" s="20" t="s">
        <v>42</v>
      </c>
      <c r="C27" s="21">
        <v>9291</v>
      </c>
      <c r="D27" s="21">
        <v>3409</v>
      </c>
      <c r="E27" s="22">
        <v>15666</v>
      </c>
      <c r="F27" s="22">
        <v>3497</v>
      </c>
      <c r="G27" s="23">
        <v>0.59299999999999997</v>
      </c>
      <c r="H27" s="23">
        <v>0.97499999999999998</v>
      </c>
      <c r="I27" s="24">
        <v>3.04</v>
      </c>
      <c r="J27" s="24">
        <v>2.29</v>
      </c>
      <c r="K27" s="25">
        <v>2.4900000000000002</v>
      </c>
      <c r="L27" s="25">
        <v>0.41</v>
      </c>
      <c r="M27" s="26"/>
      <c r="N27" s="27"/>
      <c r="O27" s="28">
        <v>2.9</v>
      </c>
    </row>
    <row r="28" spans="1:15" x14ac:dyDescent="0.25">
      <c r="A28" s="19">
        <v>560057</v>
      </c>
      <c r="B28" s="20" t="s">
        <v>43</v>
      </c>
      <c r="C28" s="21">
        <v>9672</v>
      </c>
      <c r="D28" s="21">
        <v>4457</v>
      </c>
      <c r="E28" s="22">
        <v>12626</v>
      </c>
      <c r="F28" s="22">
        <v>3365</v>
      </c>
      <c r="G28" s="23">
        <v>0.76600000000000001</v>
      </c>
      <c r="H28" s="23">
        <v>1.325</v>
      </c>
      <c r="I28" s="24">
        <v>4.0599999999999996</v>
      </c>
      <c r="J28" s="24">
        <v>3.23</v>
      </c>
      <c r="K28" s="25">
        <v>3.21</v>
      </c>
      <c r="L28" s="25">
        <v>0.68</v>
      </c>
      <c r="M28" s="26"/>
      <c r="N28" s="27"/>
      <c r="O28" s="28">
        <v>3.89</v>
      </c>
    </row>
    <row r="29" spans="1:15" x14ac:dyDescent="0.25">
      <c r="A29" s="19">
        <v>560058</v>
      </c>
      <c r="B29" s="20" t="s">
        <v>44</v>
      </c>
      <c r="C29" s="21">
        <v>22723</v>
      </c>
      <c r="D29" s="21">
        <v>9667</v>
      </c>
      <c r="E29" s="22">
        <v>35088</v>
      </c>
      <c r="F29" s="22">
        <v>9883</v>
      </c>
      <c r="G29" s="23">
        <v>0.64800000000000002</v>
      </c>
      <c r="H29" s="23">
        <v>0.97799999999999998</v>
      </c>
      <c r="I29" s="24">
        <v>3.36</v>
      </c>
      <c r="J29" s="24">
        <v>2.2999999999999998</v>
      </c>
      <c r="K29" s="25">
        <v>2.62</v>
      </c>
      <c r="L29" s="25">
        <v>0.51</v>
      </c>
      <c r="M29" s="26"/>
      <c r="N29" s="27"/>
      <c r="O29" s="28">
        <v>3.13</v>
      </c>
    </row>
    <row r="30" spans="1:15" x14ac:dyDescent="0.25">
      <c r="A30" s="19">
        <v>560059</v>
      </c>
      <c r="B30" s="20" t="s">
        <v>45</v>
      </c>
      <c r="C30" s="21">
        <v>5183</v>
      </c>
      <c r="D30" s="21">
        <v>2387</v>
      </c>
      <c r="E30" s="22">
        <v>10990</v>
      </c>
      <c r="F30" s="22">
        <v>2739</v>
      </c>
      <c r="G30" s="23">
        <v>0.47199999999999998</v>
      </c>
      <c r="H30" s="23">
        <v>0.871</v>
      </c>
      <c r="I30" s="24">
        <v>2.33</v>
      </c>
      <c r="J30" s="24">
        <v>2.0099999999999998</v>
      </c>
      <c r="K30" s="25">
        <v>1.86</v>
      </c>
      <c r="L30" s="25">
        <v>0.4</v>
      </c>
      <c r="M30" s="26"/>
      <c r="N30" s="27"/>
      <c r="O30" s="28">
        <v>2.2599999999999998</v>
      </c>
    </row>
    <row r="31" spans="1:15" x14ac:dyDescent="0.25">
      <c r="A31" s="19">
        <v>560060</v>
      </c>
      <c r="B31" s="20" t="s">
        <v>46</v>
      </c>
      <c r="C31" s="21">
        <v>9200</v>
      </c>
      <c r="D31" s="21">
        <v>6057</v>
      </c>
      <c r="E31" s="22">
        <v>12402</v>
      </c>
      <c r="F31" s="22">
        <v>3725</v>
      </c>
      <c r="G31" s="23">
        <v>0.74199999999999999</v>
      </c>
      <c r="H31" s="23">
        <v>1.6259999999999999</v>
      </c>
      <c r="I31" s="24">
        <v>3.92</v>
      </c>
      <c r="J31" s="24">
        <v>4.04</v>
      </c>
      <c r="K31" s="25">
        <v>3.02</v>
      </c>
      <c r="L31" s="25">
        <v>0.93</v>
      </c>
      <c r="M31" s="26"/>
      <c r="N31" s="27"/>
      <c r="O31" s="28">
        <v>3.95</v>
      </c>
    </row>
    <row r="32" spans="1:15" x14ac:dyDescent="0.25">
      <c r="A32" s="19">
        <v>560061</v>
      </c>
      <c r="B32" s="20" t="s">
        <v>47</v>
      </c>
      <c r="C32" s="21">
        <v>4809</v>
      </c>
      <c r="D32" s="21">
        <v>4226</v>
      </c>
      <c r="E32" s="22">
        <v>18243</v>
      </c>
      <c r="F32" s="22">
        <v>5371</v>
      </c>
      <c r="G32" s="23">
        <v>0.26400000000000001</v>
      </c>
      <c r="H32" s="23">
        <v>0.78700000000000003</v>
      </c>
      <c r="I32" s="24">
        <v>1.1100000000000001</v>
      </c>
      <c r="J32" s="24">
        <v>1.78</v>
      </c>
      <c r="K32" s="25">
        <v>0.85</v>
      </c>
      <c r="L32" s="25">
        <v>0.41</v>
      </c>
      <c r="M32" s="26"/>
      <c r="N32" s="27"/>
      <c r="O32" s="28">
        <v>1.26</v>
      </c>
    </row>
    <row r="33" spans="1:15" x14ac:dyDescent="0.25">
      <c r="A33" s="19">
        <v>560062</v>
      </c>
      <c r="B33" s="20" t="s">
        <v>48</v>
      </c>
      <c r="C33" s="21">
        <v>3539</v>
      </c>
      <c r="D33" s="21">
        <v>488</v>
      </c>
      <c r="E33" s="22">
        <v>13455</v>
      </c>
      <c r="F33" s="22">
        <v>3322</v>
      </c>
      <c r="G33" s="23">
        <v>0.26300000000000001</v>
      </c>
      <c r="H33" s="23">
        <v>0.14699999999999999</v>
      </c>
      <c r="I33" s="24">
        <v>1.1000000000000001</v>
      </c>
      <c r="J33" s="24">
        <v>0.06</v>
      </c>
      <c r="K33" s="25">
        <v>0.88</v>
      </c>
      <c r="L33" s="25">
        <v>0.01</v>
      </c>
      <c r="M33" s="26"/>
      <c r="N33" s="27"/>
      <c r="O33" s="28">
        <v>0.89</v>
      </c>
    </row>
    <row r="34" spans="1:15" x14ac:dyDescent="0.25">
      <c r="A34" s="19">
        <v>560063</v>
      </c>
      <c r="B34" s="20" t="s">
        <v>49</v>
      </c>
      <c r="C34" s="21">
        <v>4416</v>
      </c>
      <c r="D34" s="21">
        <v>2769</v>
      </c>
      <c r="E34" s="22">
        <v>14262</v>
      </c>
      <c r="F34" s="22">
        <v>4257</v>
      </c>
      <c r="G34" s="23">
        <v>0.31</v>
      </c>
      <c r="H34" s="23">
        <v>0.65</v>
      </c>
      <c r="I34" s="24">
        <v>1.38</v>
      </c>
      <c r="J34" s="24">
        <v>1.41</v>
      </c>
      <c r="K34" s="25">
        <v>1.06</v>
      </c>
      <c r="L34" s="25">
        <v>0.32</v>
      </c>
      <c r="M34" s="26"/>
      <c r="N34" s="27"/>
      <c r="O34" s="28">
        <v>1.38</v>
      </c>
    </row>
    <row r="35" spans="1:15" x14ac:dyDescent="0.25">
      <c r="A35" s="19">
        <v>560064</v>
      </c>
      <c r="B35" s="20" t="s">
        <v>50</v>
      </c>
      <c r="C35" s="21">
        <v>21297</v>
      </c>
      <c r="D35" s="21">
        <v>17179</v>
      </c>
      <c r="E35" s="22">
        <v>31378</v>
      </c>
      <c r="F35" s="22">
        <v>9240</v>
      </c>
      <c r="G35" s="23">
        <v>0.67900000000000005</v>
      </c>
      <c r="H35" s="23">
        <v>1.859</v>
      </c>
      <c r="I35" s="24">
        <v>3.55</v>
      </c>
      <c r="J35" s="24">
        <v>4.67</v>
      </c>
      <c r="K35" s="25">
        <v>2.73</v>
      </c>
      <c r="L35" s="25">
        <v>1.07</v>
      </c>
      <c r="M35" s="26"/>
      <c r="N35" s="27"/>
      <c r="O35" s="28">
        <v>3.8</v>
      </c>
    </row>
    <row r="36" spans="1:15" x14ac:dyDescent="0.25">
      <c r="A36" s="19">
        <v>560065</v>
      </c>
      <c r="B36" s="20" t="s">
        <v>51</v>
      </c>
      <c r="C36" s="21">
        <v>7846</v>
      </c>
      <c r="D36" s="21">
        <v>4341</v>
      </c>
      <c r="E36" s="22">
        <v>13313</v>
      </c>
      <c r="F36" s="22">
        <v>3170</v>
      </c>
      <c r="G36" s="23">
        <v>0.58899999999999997</v>
      </c>
      <c r="H36" s="23">
        <v>1.369</v>
      </c>
      <c r="I36" s="24">
        <v>3.02</v>
      </c>
      <c r="J36" s="24">
        <v>3.35</v>
      </c>
      <c r="K36" s="25">
        <v>2.4500000000000002</v>
      </c>
      <c r="L36" s="25">
        <v>0.64</v>
      </c>
      <c r="M36" s="26"/>
      <c r="N36" s="27"/>
      <c r="O36" s="28">
        <v>3.09</v>
      </c>
    </row>
    <row r="37" spans="1:15" x14ac:dyDescent="0.25">
      <c r="A37" s="19">
        <v>560066</v>
      </c>
      <c r="B37" s="20" t="s">
        <v>52</v>
      </c>
      <c r="C37" s="21">
        <v>5481</v>
      </c>
      <c r="D37" s="21">
        <v>2320</v>
      </c>
      <c r="E37" s="22">
        <v>9116</v>
      </c>
      <c r="F37" s="22">
        <v>2340</v>
      </c>
      <c r="G37" s="23">
        <v>0.60099999999999998</v>
      </c>
      <c r="H37" s="23">
        <v>0.99099999999999999</v>
      </c>
      <c r="I37" s="24">
        <v>3.09</v>
      </c>
      <c r="J37" s="24">
        <v>2.33</v>
      </c>
      <c r="K37" s="25">
        <v>2.4700000000000002</v>
      </c>
      <c r="L37" s="25">
        <v>0.47</v>
      </c>
      <c r="M37" s="26"/>
      <c r="N37" s="27"/>
      <c r="O37" s="28">
        <v>2.94</v>
      </c>
    </row>
    <row r="38" spans="1:15" x14ac:dyDescent="0.25">
      <c r="A38" s="19">
        <v>560067</v>
      </c>
      <c r="B38" s="20" t="s">
        <v>53</v>
      </c>
      <c r="C38" s="21">
        <v>9486</v>
      </c>
      <c r="D38" s="21">
        <v>5577</v>
      </c>
      <c r="E38" s="22">
        <v>22077</v>
      </c>
      <c r="F38" s="22">
        <v>6959</v>
      </c>
      <c r="G38" s="23">
        <v>0.43</v>
      </c>
      <c r="H38" s="23">
        <v>0.80100000000000005</v>
      </c>
      <c r="I38" s="24">
        <v>2.08</v>
      </c>
      <c r="J38" s="24">
        <v>1.82</v>
      </c>
      <c r="K38" s="25">
        <v>0</v>
      </c>
      <c r="L38" s="25">
        <v>0.44</v>
      </c>
      <c r="M38" s="26">
        <v>1</v>
      </c>
      <c r="N38" s="27"/>
      <c r="O38" s="28">
        <v>0.44</v>
      </c>
    </row>
    <row r="39" spans="1:15" x14ac:dyDescent="0.25">
      <c r="A39" s="19">
        <v>560068</v>
      </c>
      <c r="B39" s="20" t="s">
        <v>54</v>
      </c>
      <c r="C39" s="21">
        <v>9843</v>
      </c>
      <c r="D39" s="21">
        <v>4116</v>
      </c>
      <c r="E39" s="22">
        <v>25525</v>
      </c>
      <c r="F39" s="22">
        <v>7379</v>
      </c>
      <c r="G39" s="23">
        <v>0.38600000000000001</v>
      </c>
      <c r="H39" s="23">
        <v>0.55800000000000005</v>
      </c>
      <c r="I39" s="24">
        <v>1.83</v>
      </c>
      <c r="J39" s="24">
        <v>1.17</v>
      </c>
      <c r="K39" s="25">
        <v>1.43</v>
      </c>
      <c r="L39" s="25">
        <v>0.26</v>
      </c>
      <c r="M39" s="26"/>
      <c r="N39" s="27"/>
      <c r="O39" s="28">
        <v>1.69</v>
      </c>
    </row>
    <row r="40" spans="1:15" x14ac:dyDescent="0.25">
      <c r="A40" s="19">
        <v>560069</v>
      </c>
      <c r="B40" s="20" t="s">
        <v>55</v>
      </c>
      <c r="C40" s="21">
        <v>10642</v>
      </c>
      <c r="D40" s="21">
        <v>3065</v>
      </c>
      <c r="E40" s="22">
        <v>15737</v>
      </c>
      <c r="F40" s="22">
        <v>4339</v>
      </c>
      <c r="G40" s="23">
        <v>0.67600000000000005</v>
      </c>
      <c r="H40" s="23">
        <v>0.70599999999999996</v>
      </c>
      <c r="I40" s="24">
        <v>3.53</v>
      </c>
      <c r="J40" s="24">
        <v>1.57</v>
      </c>
      <c r="K40" s="25">
        <v>2.75</v>
      </c>
      <c r="L40" s="25">
        <v>0.35</v>
      </c>
      <c r="M40" s="26"/>
      <c r="N40" s="27"/>
      <c r="O40" s="28">
        <v>3.1</v>
      </c>
    </row>
    <row r="41" spans="1:15" x14ac:dyDescent="0.25">
      <c r="A41" s="19">
        <v>560070</v>
      </c>
      <c r="B41" s="20" t="s">
        <v>56</v>
      </c>
      <c r="C41" s="21">
        <v>37566</v>
      </c>
      <c r="D41" s="21">
        <v>19438</v>
      </c>
      <c r="E41" s="22">
        <v>56667</v>
      </c>
      <c r="F41" s="22">
        <v>18259</v>
      </c>
      <c r="G41" s="23">
        <v>0.66300000000000003</v>
      </c>
      <c r="H41" s="23">
        <v>1.0649999999999999</v>
      </c>
      <c r="I41" s="24">
        <v>3.45</v>
      </c>
      <c r="J41" s="24">
        <v>2.5299999999999998</v>
      </c>
      <c r="K41" s="25">
        <v>2.62</v>
      </c>
      <c r="L41" s="25">
        <v>0.61</v>
      </c>
      <c r="M41" s="26"/>
      <c r="N41" s="27"/>
      <c r="O41" s="28">
        <v>3.23</v>
      </c>
    </row>
    <row r="42" spans="1:15" x14ac:dyDescent="0.25">
      <c r="A42" s="19">
        <v>560071</v>
      </c>
      <c r="B42" s="20" t="s">
        <v>57</v>
      </c>
      <c r="C42" s="21">
        <v>8724</v>
      </c>
      <c r="D42" s="21">
        <v>6836</v>
      </c>
      <c r="E42" s="22">
        <v>18156</v>
      </c>
      <c r="F42" s="22">
        <v>5973</v>
      </c>
      <c r="G42" s="23">
        <v>0.48099999999999998</v>
      </c>
      <c r="H42" s="23">
        <v>1.1439999999999999</v>
      </c>
      <c r="I42" s="24">
        <v>2.38</v>
      </c>
      <c r="J42" s="24">
        <v>2.74</v>
      </c>
      <c r="K42" s="25">
        <v>1.79</v>
      </c>
      <c r="L42" s="25">
        <v>0.69</v>
      </c>
      <c r="M42" s="26"/>
      <c r="N42" s="27"/>
      <c r="O42" s="28">
        <v>2.48</v>
      </c>
    </row>
    <row r="43" spans="1:15" x14ac:dyDescent="0.25">
      <c r="A43" s="19">
        <v>560072</v>
      </c>
      <c r="B43" s="20" t="s">
        <v>58</v>
      </c>
      <c r="C43" s="21">
        <v>7733</v>
      </c>
      <c r="D43" s="21">
        <v>3818</v>
      </c>
      <c r="E43" s="22">
        <v>19830</v>
      </c>
      <c r="F43" s="22">
        <v>5389</v>
      </c>
      <c r="G43" s="23">
        <v>0.39</v>
      </c>
      <c r="H43" s="23">
        <v>0.70799999999999996</v>
      </c>
      <c r="I43" s="24">
        <v>1.85</v>
      </c>
      <c r="J43" s="24">
        <v>1.57</v>
      </c>
      <c r="K43" s="25">
        <v>1.46</v>
      </c>
      <c r="L43" s="25">
        <v>0.33</v>
      </c>
      <c r="M43" s="26"/>
      <c r="N43" s="27"/>
      <c r="O43" s="28">
        <v>1.79</v>
      </c>
    </row>
    <row r="44" spans="1:15" x14ac:dyDescent="0.25">
      <c r="A44" s="19">
        <v>560073</v>
      </c>
      <c r="B44" s="20" t="s">
        <v>59</v>
      </c>
      <c r="C44" s="21">
        <v>5749</v>
      </c>
      <c r="D44" s="21">
        <v>1295</v>
      </c>
      <c r="E44" s="22">
        <v>11129</v>
      </c>
      <c r="F44" s="22">
        <v>2275</v>
      </c>
      <c r="G44" s="23">
        <v>0.51700000000000002</v>
      </c>
      <c r="H44" s="23">
        <v>0.56899999999999995</v>
      </c>
      <c r="I44" s="24">
        <v>2.6</v>
      </c>
      <c r="J44" s="24">
        <v>1.2</v>
      </c>
      <c r="K44" s="25">
        <v>2.16</v>
      </c>
      <c r="L44" s="25">
        <v>0.2</v>
      </c>
      <c r="M44" s="26"/>
      <c r="N44" s="27"/>
      <c r="O44" s="28">
        <v>2.36</v>
      </c>
    </row>
    <row r="45" spans="1:15" x14ac:dyDescent="0.25">
      <c r="A45" s="19">
        <v>560074</v>
      </c>
      <c r="B45" s="20" t="s">
        <v>60</v>
      </c>
      <c r="C45" s="21">
        <v>8383</v>
      </c>
      <c r="D45" s="21">
        <v>3690</v>
      </c>
      <c r="E45" s="22">
        <v>17465</v>
      </c>
      <c r="F45" s="22">
        <v>5526</v>
      </c>
      <c r="G45" s="23">
        <v>0.48</v>
      </c>
      <c r="H45" s="23">
        <v>0.66800000000000004</v>
      </c>
      <c r="I45" s="24">
        <v>2.38</v>
      </c>
      <c r="J45" s="24">
        <v>1.46</v>
      </c>
      <c r="K45" s="25">
        <v>1.81</v>
      </c>
      <c r="L45" s="25">
        <v>0.35</v>
      </c>
      <c r="M45" s="26"/>
      <c r="N45" s="27"/>
      <c r="O45" s="28">
        <v>2.16</v>
      </c>
    </row>
    <row r="46" spans="1:15" x14ac:dyDescent="0.25">
      <c r="A46" s="19">
        <v>560075</v>
      </c>
      <c r="B46" s="20" t="s">
        <v>61</v>
      </c>
      <c r="C46" s="21">
        <v>20808</v>
      </c>
      <c r="D46" s="21">
        <v>6509</v>
      </c>
      <c r="E46" s="22">
        <v>29942</v>
      </c>
      <c r="F46" s="22">
        <v>9035</v>
      </c>
      <c r="G46" s="23">
        <v>0.69499999999999995</v>
      </c>
      <c r="H46" s="23">
        <v>0.72</v>
      </c>
      <c r="I46" s="24">
        <v>3.64</v>
      </c>
      <c r="J46" s="24">
        <v>1.6</v>
      </c>
      <c r="K46" s="25">
        <v>2.8</v>
      </c>
      <c r="L46" s="25">
        <v>0.37</v>
      </c>
      <c r="M46" s="26"/>
      <c r="N46" s="27"/>
      <c r="O46" s="28">
        <v>3.17</v>
      </c>
    </row>
    <row r="47" spans="1:15" x14ac:dyDescent="0.25">
      <c r="A47" s="19">
        <v>560076</v>
      </c>
      <c r="B47" s="20" t="s">
        <v>62</v>
      </c>
      <c r="C47" s="21">
        <v>1970</v>
      </c>
      <c r="D47" s="21">
        <v>1798</v>
      </c>
      <c r="E47" s="22">
        <v>9193</v>
      </c>
      <c r="F47" s="22">
        <v>2526</v>
      </c>
      <c r="G47" s="23">
        <v>0.214</v>
      </c>
      <c r="H47" s="23">
        <v>0.71199999999999997</v>
      </c>
      <c r="I47" s="24">
        <v>0.82</v>
      </c>
      <c r="J47" s="24">
        <v>1.58</v>
      </c>
      <c r="K47" s="25">
        <v>0.64</v>
      </c>
      <c r="L47" s="25">
        <v>0.35</v>
      </c>
      <c r="M47" s="26"/>
      <c r="N47" s="27"/>
      <c r="O47" s="28">
        <v>0.99</v>
      </c>
    </row>
    <row r="48" spans="1:15" x14ac:dyDescent="0.25">
      <c r="A48" s="19">
        <v>560077</v>
      </c>
      <c r="B48" s="20" t="s">
        <v>63</v>
      </c>
      <c r="C48" s="21">
        <v>6935</v>
      </c>
      <c r="D48" s="21">
        <v>2259</v>
      </c>
      <c r="E48" s="22">
        <v>10950</v>
      </c>
      <c r="F48" s="22">
        <v>2242</v>
      </c>
      <c r="G48" s="23">
        <v>0.63300000000000001</v>
      </c>
      <c r="H48" s="23">
        <v>1.008</v>
      </c>
      <c r="I48" s="24">
        <v>3.28</v>
      </c>
      <c r="J48" s="24">
        <v>2.38</v>
      </c>
      <c r="K48" s="25">
        <v>2.72</v>
      </c>
      <c r="L48" s="25">
        <v>0.4</v>
      </c>
      <c r="M48" s="26"/>
      <c r="N48" s="27"/>
      <c r="O48" s="28">
        <v>3.12</v>
      </c>
    </row>
    <row r="49" spans="1:15" x14ac:dyDescent="0.25">
      <c r="A49" s="19">
        <v>560078</v>
      </c>
      <c r="B49" s="20" t="s">
        <v>64</v>
      </c>
      <c r="C49" s="21">
        <v>21464</v>
      </c>
      <c r="D49" s="21">
        <v>10949</v>
      </c>
      <c r="E49" s="22">
        <v>34121</v>
      </c>
      <c r="F49" s="22">
        <v>11239</v>
      </c>
      <c r="G49" s="23">
        <v>0.629</v>
      </c>
      <c r="H49" s="23">
        <v>0.97399999999999998</v>
      </c>
      <c r="I49" s="24">
        <v>3.25</v>
      </c>
      <c r="J49" s="24">
        <v>2.29</v>
      </c>
      <c r="K49" s="25">
        <v>2.44</v>
      </c>
      <c r="L49" s="25">
        <v>0.56999999999999995</v>
      </c>
      <c r="M49" s="26"/>
      <c r="N49" s="27"/>
      <c r="O49" s="28">
        <v>3.01</v>
      </c>
    </row>
    <row r="50" spans="1:15" x14ac:dyDescent="0.25">
      <c r="A50" s="19">
        <v>560079</v>
      </c>
      <c r="B50" s="20" t="s">
        <v>65</v>
      </c>
      <c r="C50" s="21">
        <v>20068</v>
      </c>
      <c r="D50" s="21">
        <v>10072</v>
      </c>
      <c r="E50" s="22">
        <v>33541</v>
      </c>
      <c r="F50" s="22">
        <v>9753</v>
      </c>
      <c r="G50" s="23">
        <v>0.59799999999999998</v>
      </c>
      <c r="H50" s="23">
        <v>1.0329999999999999</v>
      </c>
      <c r="I50" s="24">
        <v>3.07</v>
      </c>
      <c r="J50" s="24">
        <v>2.4500000000000002</v>
      </c>
      <c r="K50" s="25">
        <v>0</v>
      </c>
      <c r="L50" s="25">
        <v>0.56000000000000005</v>
      </c>
      <c r="M50" s="26">
        <v>1</v>
      </c>
      <c r="N50" s="27"/>
      <c r="O50" s="28">
        <v>0.56000000000000005</v>
      </c>
    </row>
    <row r="51" spans="1:15" x14ac:dyDescent="0.25">
      <c r="A51" s="19">
        <v>560080</v>
      </c>
      <c r="B51" s="20" t="s">
        <v>66</v>
      </c>
      <c r="C51" s="21">
        <v>9428</v>
      </c>
      <c r="D51" s="21">
        <v>6132</v>
      </c>
      <c r="E51" s="22">
        <v>17570</v>
      </c>
      <c r="F51" s="22">
        <v>5203</v>
      </c>
      <c r="G51" s="23">
        <v>0.53700000000000003</v>
      </c>
      <c r="H51" s="23">
        <v>1.179</v>
      </c>
      <c r="I51" s="24">
        <v>2.71</v>
      </c>
      <c r="J51" s="24">
        <v>2.84</v>
      </c>
      <c r="K51" s="25">
        <v>2.09</v>
      </c>
      <c r="L51" s="25">
        <v>0.65</v>
      </c>
      <c r="M51" s="26"/>
      <c r="N51" s="27"/>
      <c r="O51" s="28">
        <v>2.74</v>
      </c>
    </row>
    <row r="52" spans="1:15" x14ac:dyDescent="0.25">
      <c r="A52" s="19">
        <v>560081</v>
      </c>
      <c r="B52" s="20" t="s">
        <v>67</v>
      </c>
      <c r="C52" s="21">
        <v>4075</v>
      </c>
      <c r="D52" s="21">
        <v>3743</v>
      </c>
      <c r="E52" s="22">
        <v>20118</v>
      </c>
      <c r="F52" s="22">
        <v>6594</v>
      </c>
      <c r="G52" s="23">
        <v>0.20300000000000001</v>
      </c>
      <c r="H52" s="23">
        <v>0.56799999999999995</v>
      </c>
      <c r="I52" s="24">
        <v>0.75</v>
      </c>
      <c r="J52" s="24">
        <v>1.19</v>
      </c>
      <c r="K52" s="25">
        <v>0.56000000000000005</v>
      </c>
      <c r="L52" s="25">
        <v>0.3</v>
      </c>
      <c r="M52" s="26"/>
      <c r="N52" s="27"/>
      <c r="O52" s="28">
        <v>0.86</v>
      </c>
    </row>
    <row r="53" spans="1:15" x14ac:dyDescent="0.25">
      <c r="A53" s="19">
        <v>560082</v>
      </c>
      <c r="B53" s="20" t="s">
        <v>68</v>
      </c>
      <c r="C53" s="21">
        <v>9334</v>
      </c>
      <c r="D53" s="21">
        <v>3895</v>
      </c>
      <c r="E53" s="22">
        <v>15697</v>
      </c>
      <c r="F53" s="22">
        <v>3914</v>
      </c>
      <c r="G53" s="23">
        <v>0.59499999999999997</v>
      </c>
      <c r="H53" s="23">
        <v>0.995</v>
      </c>
      <c r="I53" s="24">
        <v>3.05</v>
      </c>
      <c r="J53" s="24">
        <v>2.34</v>
      </c>
      <c r="K53" s="25">
        <v>2.44</v>
      </c>
      <c r="L53" s="25">
        <v>0.47</v>
      </c>
      <c r="M53" s="26"/>
      <c r="N53" s="27"/>
      <c r="O53" s="28">
        <v>2.91</v>
      </c>
    </row>
    <row r="54" spans="1:15" x14ac:dyDescent="0.25">
      <c r="A54" s="19">
        <v>560083</v>
      </c>
      <c r="B54" s="20" t="s">
        <v>69</v>
      </c>
      <c r="C54" s="21">
        <v>8971</v>
      </c>
      <c r="D54" s="21">
        <v>3631</v>
      </c>
      <c r="E54" s="22">
        <v>14249</v>
      </c>
      <c r="F54" s="22">
        <v>3335</v>
      </c>
      <c r="G54" s="23">
        <v>0.63</v>
      </c>
      <c r="H54" s="23">
        <v>1.089</v>
      </c>
      <c r="I54" s="24">
        <v>3.26</v>
      </c>
      <c r="J54" s="24">
        <v>2.6</v>
      </c>
      <c r="K54" s="25">
        <v>0</v>
      </c>
      <c r="L54" s="25">
        <v>0.49</v>
      </c>
      <c r="M54" s="26">
        <v>1</v>
      </c>
      <c r="N54" s="27"/>
      <c r="O54" s="28">
        <v>0.49</v>
      </c>
    </row>
    <row r="55" spans="1:15" x14ac:dyDescent="0.25">
      <c r="A55" s="19">
        <v>560084</v>
      </c>
      <c r="B55" s="20" t="s">
        <v>70</v>
      </c>
      <c r="C55" s="21">
        <v>5369</v>
      </c>
      <c r="D55" s="21">
        <v>1658</v>
      </c>
      <c r="E55" s="22">
        <v>21370</v>
      </c>
      <c r="F55" s="22">
        <v>7508</v>
      </c>
      <c r="G55" s="23">
        <v>0.251</v>
      </c>
      <c r="H55" s="23">
        <v>0.221</v>
      </c>
      <c r="I55" s="24">
        <v>1.03</v>
      </c>
      <c r="J55" s="24">
        <v>0.26</v>
      </c>
      <c r="K55" s="25">
        <v>0.76</v>
      </c>
      <c r="L55" s="25">
        <v>7.0000000000000007E-2</v>
      </c>
      <c r="M55" s="26"/>
      <c r="N55" s="27"/>
      <c r="O55" s="28">
        <v>0.83</v>
      </c>
    </row>
    <row r="56" spans="1:15" ht="26.25" x14ac:dyDescent="0.25">
      <c r="A56" s="19">
        <v>560085</v>
      </c>
      <c r="B56" s="20" t="s">
        <v>71</v>
      </c>
      <c r="C56" s="21">
        <v>4650</v>
      </c>
      <c r="D56" s="21">
        <v>438</v>
      </c>
      <c r="E56" s="22">
        <v>9777</v>
      </c>
      <c r="F56" s="22">
        <v>581</v>
      </c>
      <c r="G56" s="23">
        <v>0.47599999999999998</v>
      </c>
      <c r="H56" s="23">
        <v>0.754</v>
      </c>
      <c r="I56" s="24">
        <v>2.35</v>
      </c>
      <c r="J56" s="24">
        <v>1.69</v>
      </c>
      <c r="K56" s="25">
        <v>2.21</v>
      </c>
      <c r="L56" s="25">
        <v>0.1</v>
      </c>
      <c r="M56" s="26"/>
      <c r="N56" s="27"/>
      <c r="O56" s="28">
        <v>2.31</v>
      </c>
    </row>
    <row r="57" spans="1:15" ht="26.25" x14ac:dyDescent="0.25">
      <c r="A57" s="19">
        <v>560086</v>
      </c>
      <c r="B57" s="20" t="s">
        <v>72</v>
      </c>
      <c r="C57" s="21">
        <v>2751</v>
      </c>
      <c r="D57" s="21">
        <v>221</v>
      </c>
      <c r="E57" s="22">
        <v>18271</v>
      </c>
      <c r="F57" s="22">
        <v>757</v>
      </c>
      <c r="G57" s="23">
        <v>0.151</v>
      </c>
      <c r="H57" s="23">
        <v>0.29199999999999998</v>
      </c>
      <c r="I57" s="24">
        <v>0.45</v>
      </c>
      <c r="J57" s="24">
        <v>0.45</v>
      </c>
      <c r="K57" s="25">
        <v>0.43</v>
      </c>
      <c r="L57" s="25">
        <v>0.02</v>
      </c>
      <c r="M57" s="26"/>
      <c r="N57" s="27"/>
      <c r="O57" s="28">
        <v>0.45</v>
      </c>
    </row>
    <row r="58" spans="1:15" x14ac:dyDescent="0.25">
      <c r="A58" s="19">
        <v>560087</v>
      </c>
      <c r="B58" s="20" t="s">
        <v>73</v>
      </c>
      <c r="C58" s="21">
        <v>7959</v>
      </c>
      <c r="D58" s="21">
        <v>0</v>
      </c>
      <c r="E58" s="22">
        <v>23547</v>
      </c>
      <c r="F58" s="22">
        <v>0</v>
      </c>
      <c r="G58" s="23">
        <v>0.33800000000000002</v>
      </c>
      <c r="H58" s="23">
        <v>0</v>
      </c>
      <c r="I58" s="24">
        <v>1.54</v>
      </c>
      <c r="J58" s="24">
        <v>0</v>
      </c>
      <c r="K58" s="25">
        <v>1.54</v>
      </c>
      <c r="L58" s="25">
        <v>0</v>
      </c>
      <c r="M58" s="26"/>
      <c r="N58" s="27"/>
      <c r="O58" s="28">
        <v>1.54</v>
      </c>
    </row>
    <row r="59" spans="1:15" ht="26.25" x14ac:dyDescent="0.25">
      <c r="A59" s="19">
        <v>560088</v>
      </c>
      <c r="B59" s="20" t="s">
        <v>74</v>
      </c>
      <c r="C59" s="21">
        <v>2353</v>
      </c>
      <c r="D59" s="21">
        <v>0</v>
      </c>
      <c r="E59" s="22">
        <v>5521</v>
      </c>
      <c r="F59" s="22">
        <v>0</v>
      </c>
      <c r="G59" s="23">
        <v>0.42599999999999999</v>
      </c>
      <c r="H59" s="23">
        <v>0</v>
      </c>
      <c r="I59" s="24">
        <v>2.06</v>
      </c>
      <c r="J59" s="24">
        <v>0</v>
      </c>
      <c r="K59" s="25">
        <v>2.06</v>
      </c>
      <c r="L59" s="25">
        <v>0</v>
      </c>
      <c r="M59" s="26"/>
      <c r="N59" s="27"/>
      <c r="O59" s="28">
        <v>2.06</v>
      </c>
    </row>
    <row r="60" spans="1:15" ht="26.25" x14ac:dyDescent="0.25">
      <c r="A60" s="19">
        <v>560089</v>
      </c>
      <c r="B60" s="20" t="s">
        <v>75</v>
      </c>
      <c r="C60" s="21">
        <v>308</v>
      </c>
      <c r="D60" s="21">
        <v>0</v>
      </c>
      <c r="E60" s="22">
        <v>3674</v>
      </c>
      <c r="F60" s="22">
        <v>0</v>
      </c>
      <c r="G60" s="23">
        <v>8.4000000000000005E-2</v>
      </c>
      <c r="H60" s="23">
        <v>0</v>
      </c>
      <c r="I60" s="24">
        <v>0.05</v>
      </c>
      <c r="J60" s="24">
        <v>0</v>
      </c>
      <c r="K60" s="25">
        <v>0.05</v>
      </c>
      <c r="L60" s="25">
        <v>0</v>
      </c>
      <c r="M60" s="26"/>
      <c r="N60" s="27"/>
      <c r="O60" s="28">
        <v>0.05</v>
      </c>
    </row>
    <row r="61" spans="1:15" ht="26.25" x14ac:dyDescent="0.25">
      <c r="A61" s="19">
        <v>560096</v>
      </c>
      <c r="B61" s="20" t="s">
        <v>76</v>
      </c>
      <c r="C61" s="21">
        <v>59</v>
      </c>
      <c r="D61" s="21">
        <v>36</v>
      </c>
      <c r="E61" s="22">
        <v>517</v>
      </c>
      <c r="F61" s="22">
        <v>38</v>
      </c>
      <c r="G61" s="23">
        <v>0.114</v>
      </c>
      <c r="H61" s="23">
        <v>0.94699999999999995</v>
      </c>
      <c r="I61" s="24">
        <v>0.23</v>
      </c>
      <c r="J61" s="24">
        <v>2.21</v>
      </c>
      <c r="K61" s="25">
        <v>0.21</v>
      </c>
      <c r="L61" s="25">
        <v>0.15</v>
      </c>
      <c r="M61" s="26"/>
      <c r="N61" s="27"/>
      <c r="O61" s="28">
        <v>0.36</v>
      </c>
    </row>
    <row r="62" spans="1:15" x14ac:dyDescent="0.25">
      <c r="A62" s="19">
        <v>560098</v>
      </c>
      <c r="B62" s="20" t="s">
        <v>77</v>
      </c>
      <c r="C62" s="21">
        <v>453</v>
      </c>
      <c r="D62" s="21">
        <v>0</v>
      </c>
      <c r="E62" s="22">
        <v>6019</v>
      </c>
      <c r="F62" s="22">
        <v>0</v>
      </c>
      <c r="G62" s="23">
        <v>7.4999999999999997E-2</v>
      </c>
      <c r="H62" s="23">
        <v>0</v>
      </c>
      <c r="I62" s="24">
        <v>0</v>
      </c>
      <c r="J62" s="24">
        <v>0</v>
      </c>
      <c r="K62" s="25">
        <v>0</v>
      </c>
      <c r="L62" s="25">
        <v>0</v>
      </c>
      <c r="M62" s="26"/>
      <c r="N62" s="27"/>
      <c r="O62" s="28">
        <v>0</v>
      </c>
    </row>
    <row r="63" spans="1:15" ht="26.25" x14ac:dyDescent="0.25">
      <c r="A63" s="19">
        <v>560099</v>
      </c>
      <c r="B63" s="20" t="s">
        <v>78</v>
      </c>
      <c r="C63" s="21">
        <v>400</v>
      </c>
      <c r="D63" s="21">
        <v>20</v>
      </c>
      <c r="E63" s="22">
        <v>2414</v>
      </c>
      <c r="F63" s="22">
        <v>160</v>
      </c>
      <c r="G63" s="23">
        <v>0.16600000000000001</v>
      </c>
      <c r="H63" s="23">
        <v>0.125</v>
      </c>
      <c r="I63" s="24">
        <v>0.53</v>
      </c>
      <c r="J63" s="24">
        <v>0</v>
      </c>
      <c r="K63" s="25">
        <v>0.5</v>
      </c>
      <c r="L63" s="25">
        <v>0</v>
      </c>
      <c r="M63" s="26"/>
      <c r="N63" s="27"/>
      <c r="O63" s="28">
        <v>0.5</v>
      </c>
    </row>
    <row r="64" spans="1:15" ht="39" x14ac:dyDescent="0.25">
      <c r="A64" s="19">
        <v>560206</v>
      </c>
      <c r="B64" s="20" t="s">
        <v>32</v>
      </c>
      <c r="C64" s="21">
        <v>41836</v>
      </c>
      <c r="D64" s="21">
        <v>49</v>
      </c>
      <c r="E64" s="22">
        <v>74693</v>
      </c>
      <c r="F64" s="22">
        <v>96</v>
      </c>
      <c r="G64" s="23">
        <v>0.56000000000000005</v>
      </c>
      <c r="H64" s="23">
        <v>0.51</v>
      </c>
      <c r="I64" s="24">
        <v>2.85</v>
      </c>
      <c r="J64" s="24">
        <v>1.04</v>
      </c>
      <c r="K64" s="25">
        <v>0</v>
      </c>
      <c r="L64" s="25">
        <v>0</v>
      </c>
      <c r="M64" s="26">
        <v>1</v>
      </c>
      <c r="N64" s="27"/>
      <c r="O64" s="28">
        <v>0</v>
      </c>
    </row>
    <row r="65" spans="1:15" ht="39" x14ac:dyDescent="0.25">
      <c r="A65" s="29">
        <v>560214</v>
      </c>
      <c r="B65" s="30" t="s">
        <v>37</v>
      </c>
      <c r="C65" s="21">
        <v>0</v>
      </c>
      <c r="D65" s="21">
        <v>0</v>
      </c>
      <c r="E65" s="21">
        <v>82996</v>
      </c>
      <c r="F65" s="21">
        <v>26291</v>
      </c>
      <c r="G65" s="23">
        <v>0</v>
      </c>
      <c r="H65" s="23">
        <v>0</v>
      </c>
      <c r="I65" s="24">
        <v>0</v>
      </c>
      <c r="J65" s="24">
        <v>0</v>
      </c>
      <c r="K65" s="25">
        <v>0</v>
      </c>
      <c r="L65" s="25">
        <v>0</v>
      </c>
      <c r="M65" s="31"/>
      <c r="N65" s="27"/>
      <c r="O65" s="28">
        <v>0</v>
      </c>
    </row>
    <row r="66" spans="1:15" s="39" customFormat="1" ht="12.75" x14ac:dyDescent="0.2">
      <c r="A66" s="32"/>
      <c r="B66" s="33" t="s">
        <v>97</v>
      </c>
      <c r="C66" s="21">
        <v>827452</v>
      </c>
      <c r="D66" s="21">
        <v>485859</v>
      </c>
      <c r="E66" s="21">
        <v>1495845</v>
      </c>
      <c r="F66" s="21">
        <v>429514</v>
      </c>
      <c r="G66" s="23">
        <v>0.55300000000000005</v>
      </c>
      <c r="H66" s="23">
        <v>1.131</v>
      </c>
      <c r="I66" s="34"/>
      <c r="J66" s="35"/>
      <c r="K66" s="25"/>
      <c r="L66" s="36"/>
      <c r="M66" s="37"/>
      <c r="N66" s="27"/>
      <c r="O66" s="38"/>
    </row>
    <row r="67" spans="1:15" x14ac:dyDescent="0.25">
      <c r="D67" s="40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="91" zoomScaleNormal="100" zoomScaleSheetLayoutView="91" workbookViewId="0">
      <selection activeCell="A6" sqref="A6"/>
    </sheetView>
  </sheetViews>
  <sheetFormatPr defaultRowHeight="15" x14ac:dyDescent="0.25"/>
  <cols>
    <col min="1" max="1" width="36.140625" customWidth="1"/>
    <col min="2" max="2" width="20.28515625" customWidth="1"/>
    <col min="3" max="3" width="10.85546875" customWidth="1"/>
    <col min="4" max="4" width="13.85546875" customWidth="1"/>
    <col min="6" max="6" width="15.5703125" customWidth="1"/>
    <col min="7" max="7" width="12" customWidth="1"/>
    <col min="8" max="8" width="15.85546875" customWidth="1"/>
  </cols>
  <sheetData>
    <row r="1" spans="1:9" ht="36" customHeight="1" x14ac:dyDescent="0.25">
      <c r="F1" s="187" t="s">
        <v>205</v>
      </c>
      <c r="G1" s="187"/>
      <c r="H1" s="187"/>
      <c r="I1" s="114"/>
    </row>
    <row r="2" spans="1:9" ht="74.25" customHeight="1" x14ac:dyDescent="0.25">
      <c r="A2" s="192" t="s">
        <v>206</v>
      </c>
      <c r="B2" s="192"/>
      <c r="C2" s="192"/>
      <c r="D2" s="192"/>
      <c r="E2" s="192"/>
      <c r="F2" s="192"/>
      <c r="G2" s="192"/>
      <c r="H2" s="192"/>
    </row>
    <row r="3" spans="1:9" ht="15.75" customHeight="1" x14ac:dyDescent="0.25">
      <c r="A3" s="193" t="s">
        <v>175</v>
      </c>
      <c r="B3" s="193" t="s">
        <v>176</v>
      </c>
      <c r="C3" s="195" t="s">
        <v>177</v>
      </c>
      <c r="D3" s="196"/>
      <c r="E3" s="197" t="s">
        <v>178</v>
      </c>
      <c r="F3" s="197"/>
      <c r="G3" s="195" t="s">
        <v>179</v>
      </c>
      <c r="H3" s="196"/>
    </row>
    <row r="4" spans="1:9" ht="33.75" customHeight="1" x14ac:dyDescent="0.25">
      <c r="A4" s="194"/>
      <c r="B4" s="194"/>
      <c r="C4" s="152" t="s">
        <v>180</v>
      </c>
      <c r="D4" s="152" t="s">
        <v>181</v>
      </c>
      <c r="E4" s="152" t="s">
        <v>180</v>
      </c>
      <c r="F4" s="152" t="s">
        <v>181</v>
      </c>
      <c r="G4" s="152" t="s">
        <v>180</v>
      </c>
      <c r="H4" s="152" t="s">
        <v>181</v>
      </c>
    </row>
    <row r="5" spans="1:9" ht="48" customHeight="1" x14ac:dyDescent="0.25">
      <c r="A5" s="110" t="s">
        <v>182</v>
      </c>
      <c r="B5" s="110" t="s">
        <v>183</v>
      </c>
      <c r="C5" s="111">
        <v>18096</v>
      </c>
      <c r="D5" s="111">
        <v>624896000</v>
      </c>
      <c r="E5" s="112">
        <v>-624</v>
      </c>
      <c r="F5" s="112">
        <v>-14734200</v>
      </c>
      <c r="G5" s="112">
        <f t="shared" ref="G5:H8" si="0">C5+E5</f>
        <v>17472</v>
      </c>
      <c r="H5" s="113">
        <f t="shared" si="0"/>
        <v>610161800</v>
      </c>
    </row>
    <row r="6" spans="1:9" ht="47.25" x14ac:dyDescent="0.25">
      <c r="A6" s="110" t="s">
        <v>189</v>
      </c>
      <c r="B6" s="110" t="s">
        <v>190</v>
      </c>
      <c r="C6" s="111">
        <f>[1]КС!$G$26</f>
        <v>5289</v>
      </c>
      <c r="D6" s="111">
        <v>122168000</v>
      </c>
      <c r="E6" s="112">
        <v>-400</v>
      </c>
      <c r="F6" s="112">
        <f>E6*17709</f>
        <v>-7083600</v>
      </c>
      <c r="G6" s="112">
        <f t="shared" si="0"/>
        <v>4889</v>
      </c>
      <c r="H6" s="112">
        <f t="shared" si="0"/>
        <v>115084400</v>
      </c>
    </row>
    <row r="7" spans="1:9" ht="31.5" x14ac:dyDescent="0.25">
      <c r="A7" s="110" t="s">
        <v>191</v>
      </c>
      <c r="B7" s="110" t="s">
        <v>190</v>
      </c>
      <c r="C7" s="111">
        <f>[1]КС!$G$20</f>
        <v>9760</v>
      </c>
      <c r="D7" s="111">
        <v>203188000</v>
      </c>
      <c r="E7" s="112">
        <v>-598</v>
      </c>
      <c r="F7" s="112">
        <f>E7*17709</f>
        <v>-10589982</v>
      </c>
      <c r="G7" s="112">
        <f t="shared" si="0"/>
        <v>9162</v>
      </c>
      <c r="H7" s="112">
        <f t="shared" si="0"/>
        <v>192598018</v>
      </c>
    </row>
    <row r="8" spans="1:9" ht="31.5" x14ac:dyDescent="0.25">
      <c r="A8" s="110" t="s">
        <v>184</v>
      </c>
      <c r="B8" s="110" t="s">
        <v>183</v>
      </c>
      <c r="C8" s="111">
        <v>19200</v>
      </c>
      <c r="D8" s="111">
        <v>518759000</v>
      </c>
      <c r="E8" s="112">
        <f>624+400+598</f>
        <v>1622</v>
      </c>
      <c r="F8" s="112">
        <f>-(F5+F6+F7)</f>
        <v>32407782</v>
      </c>
      <c r="G8" s="112">
        <f t="shared" si="0"/>
        <v>20822</v>
      </c>
      <c r="H8" s="113">
        <f t="shared" si="0"/>
        <v>551166782</v>
      </c>
    </row>
    <row r="20" spans="6:6" x14ac:dyDescent="0.25">
      <c r="F20">
        <v>0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8"/>
  <sheetViews>
    <sheetView view="pageBreakPreview" zoomScaleNormal="100" zoomScaleSheetLayoutView="100" workbookViewId="0">
      <selection activeCell="L1" sqref="L1:O1"/>
    </sheetView>
  </sheetViews>
  <sheetFormatPr defaultRowHeight="15" x14ac:dyDescent="0.25"/>
  <cols>
    <col min="1" max="1" width="8.85546875" style="9" customWidth="1"/>
    <col min="2" max="2" width="11.42578125" style="1" customWidth="1"/>
    <col min="3" max="3" width="3.140625" style="1" customWidth="1"/>
    <col min="4" max="4" width="8.28515625" style="1" customWidth="1"/>
    <col min="5" max="5" width="9" style="1" customWidth="1"/>
    <col min="6" max="6" width="11" style="1" customWidth="1"/>
    <col min="7" max="7" width="10.28515625" style="1" customWidth="1"/>
    <col min="8" max="8" width="7.85546875" style="1" customWidth="1"/>
    <col min="9" max="9" width="8.85546875" style="1" customWidth="1"/>
    <col min="10" max="10" width="11.140625" style="1" customWidth="1"/>
    <col min="11" max="11" width="10.140625" style="1" customWidth="1"/>
    <col min="12" max="12" width="10.28515625" style="1" customWidth="1"/>
    <col min="13" max="13" width="10.5703125" style="1" customWidth="1"/>
    <col min="14" max="14" width="10" style="1" customWidth="1"/>
    <col min="15" max="15" width="11.140625" style="1" customWidth="1"/>
    <col min="16" max="256" width="9.140625" customWidth="1"/>
    <col min="257" max="257" width="11.42578125" customWidth="1"/>
    <col min="258" max="258" width="9.42578125" customWidth="1"/>
    <col min="259" max="259" width="3.140625" customWidth="1"/>
    <col min="260" max="261" width="8.85546875" customWidth="1"/>
    <col min="262" max="262" width="11.140625" customWidth="1"/>
    <col min="263" max="263" width="11" customWidth="1"/>
    <col min="264" max="267" width="8.85546875" customWidth="1"/>
    <col min="268" max="268" width="10.5703125" customWidth="1"/>
    <col min="269" max="269" width="11.5703125" customWidth="1"/>
    <col min="270" max="270" width="8.85546875" customWidth="1"/>
    <col min="271" max="271" width="12.28515625" customWidth="1"/>
    <col min="272" max="512" width="9.140625" customWidth="1"/>
    <col min="513" max="513" width="11.42578125" customWidth="1"/>
    <col min="514" max="514" width="9.42578125" customWidth="1"/>
    <col min="515" max="515" width="3.140625" customWidth="1"/>
    <col min="516" max="517" width="8.85546875" customWidth="1"/>
    <col min="518" max="518" width="11.140625" customWidth="1"/>
    <col min="519" max="519" width="11" customWidth="1"/>
    <col min="520" max="523" width="8.85546875" customWidth="1"/>
    <col min="524" max="524" width="10.5703125" customWidth="1"/>
    <col min="525" max="525" width="11.5703125" customWidth="1"/>
    <col min="526" max="526" width="8.85546875" customWidth="1"/>
    <col min="527" max="527" width="12.28515625" customWidth="1"/>
    <col min="528" max="768" width="9.140625" customWidth="1"/>
    <col min="769" max="769" width="11.42578125" customWidth="1"/>
    <col min="770" max="770" width="9.42578125" customWidth="1"/>
    <col min="771" max="771" width="3.140625" customWidth="1"/>
    <col min="772" max="773" width="8.85546875" customWidth="1"/>
    <col min="774" max="774" width="11.140625" customWidth="1"/>
    <col min="775" max="775" width="11" customWidth="1"/>
    <col min="776" max="779" width="8.85546875" customWidth="1"/>
    <col min="780" max="780" width="10.5703125" customWidth="1"/>
    <col min="781" max="781" width="11.5703125" customWidth="1"/>
    <col min="782" max="782" width="8.85546875" customWidth="1"/>
    <col min="783" max="783" width="12.28515625" customWidth="1"/>
    <col min="784" max="1024" width="9.140625" customWidth="1"/>
    <col min="1025" max="1025" width="11.42578125" customWidth="1"/>
    <col min="1026" max="1026" width="9.42578125" customWidth="1"/>
    <col min="1027" max="1027" width="3.140625" customWidth="1"/>
    <col min="1028" max="1029" width="8.85546875" customWidth="1"/>
    <col min="1030" max="1030" width="11.140625" customWidth="1"/>
    <col min="1031" max="1031" width="11" customWidth="1"/>
    <col min="1032" max="1035" width="8.85546875" customWidth="1"/>
    <col min="1036" max="1036" width="10.5703125" customWidth="1"/>
    <col min="1037" max="1037" width="11.5703125" customWidth="1"/>
    <col min="1038" max="1038" width="8.85546875" customWidth="1"/>
    <col min="1039" max="1039" width="12.28515625" customWidth="1"/>
    <col min="1040" max="1280" width="9.140625" customWidth="1"/>
    <col min="1281" max="1281" width="11.42578125" customWidth="1"/>
    <col min="1282" max="1282" width="9.42578125" customWidth="1"/>
    <col min="1283" max="1283" width="3.140625" customWidth="1"/>
    <col min="1284" max="1285" width="8.85546875" customWidth="1"/>
    <col min="1286" max="1286" width="11.140625" customWidth="1"/>
    <col min="1287" max="1287" width="11" customWidth="1"/>
    <col min="1288" max="1291" width="8.85546875" customWidth="1"/>
    <col min="1292" max="1292" width="10.5703125" customWidth="1"/>
    <col min="1293" max="1293" width="11.5703125" customWidth="1"/>
    <col min="1294" max="1294" width="8.85546875" customWidth="1"/>
    <col min="1295" max="1295" width="12.28515625" customWidth="1"/>
    <col min="1296" max="1536" width="9.140625" customWidth="1"/>
    <col min="1537" max="1537" width="11.42578125" customWidth="1"/>
    <col min="1538" max="1538" width="9.42578125" customWidth="1"/>
    <col min="1539" max="1539" width="3.140625" customWidth="1"/>
    <col min="1540" max="1541" width="8.85546875" customWidth="1"/>
    <col min="1542" max="1542" width="11.140625" customWidth="1"/>
    <col min="1543" max="1543" width="11" customWidth="1"/>
    <col min="1544" max="1547" width="8.85546875" customWidth="1"/>
    <col min="1548" max="1548" width="10.5703125" customWidth="1"/>
    <col min="1549" max="1549" width="11.5703125" customWidth="1"/>
    <col min="1550" max="1550" width="8.85546875" customWidth="1"/>
    <col min="1551" max="1551" width="12.28515625" customWidth="1"/>
    <col min="1552" max="1792" width="9.140625" customWidth="1"/>
    <col min="1793" max="1793" width="11.42578125" customWidth="1"/>
    <col min="1794" max="1794" width="9.42578125" customWidth="1"/>
    <col min="1795" max="1795" width="3.140625" customWidth="1"/>
    <col min="1796" max="1797" width="8.85546875" customWidth="1"/>
    <col min="1798" max="1798" width="11.140625" customWidth="1"/>
    <col min="1799" max="1799" width="11" customWidth="1"/>
    <col min="1800" max="1803" width="8.85546875" customWidth="1"/>
    <col min="1804" max="1804" width="10.5703125" customWidth="1"/>
    <col min="1805" max="1805" width="11.5703125" customWidth="1"/>
    <col min="1806" max="1806" width="8.85546875" customWidth="1"/>
    <col min="1807" max="1807" width="12.28515625" customWidth="1"/>
    <col min="1808" max="2048" width="9.140625" customWidth="1"/>
    <col min="2049" max="2049" width="11.42578125" customWidth="1"/>
    <col min="2050" max="2050" width="9.42578125" customWidth="1"/>
    <col min="2051" max="2051" width="3.140625" customWidth="1"/>
    <col min="2052" max="2053" width="8.85546875" customWidth="1"/>
    <col min="2054" max="2054" width="11.140625" customWidth="1"/>
    <col min="2055" max="2055" width="11" customWidth="1"/>
    <col min="2056" max="2059" width="8.85546875" customWidth="1"/>
    <col min="2060" max="2060" width="10.5703125" customWidth="1"/>
    <col min="2061" max="2061" width="11.5703125" customWidth="1"/>
    <col min="2062" max="2062" width="8.85546875" customWidth="1"/>
    <col min="2063" max="2063" width="12.28515625" customWidth="1"/>
    <col min="2064" max="2304" width="9.140625" customWidth="1"/>
    <col min="2305" max="2305" width="11.42578125" customWidth="1"/>
    <col min="2306" max="2306" width="9.42578125" customWidth="1"/>
    <col min="2307" max="2307" width="3.140625" customWidth="1"/>
    <col min="2308" max="2309" width="8.85546875" customWidth="1"/>
    <col min="2310" max="2310" width="11.140625" customWidth="1"/>
    <col min="2311" max="2311" width="11" customWidth="1"/>
    <col min="2312" max="2315" width="8.85546875" customWidth="1"/>
    <col min="2316" max="2316" width="10.5703125" customWidth="1"/>
    <col min="2317" max="2317" width="11.5703125" customWidth="1"/>
    <col min="2318" max="2318" width="8.85546875" customWidth="1"/>
    <col min="2319" max="2319" width="12.28515625" customWidth="1"/>
    <col min="2320" max="2560" width="9.140625" customWidth="1"/>
    <col min="2561" max="2561" width="11.42578125" customWidth="1"/>
    <col min="2562" max="2562" width="9.42578125" customWidth="1"/>
    <col min="2563" max="2563" width="3.140625" customWidth="1"/>
    <col min="2564" max="2565" width="8.85546875" customWidth="1"/>
    <col min="2566" max="2566" width="11.140625" customWidth="1"/>
    <col min="2567" max="2567" width="11" customWidth="1"/>
    <col min="2568" max="2571" width="8.85546875" customWidth="1"/>
    <col min="2572" max="2572" width="10.5703125" customWidth="1"/>
    <col min="2573" max="2573" width="11.5703125" customWidth="1"/>
    <col min="2574" max="2574" width="8.85546875" customWidth="1"/>
    <col min="2575" max="2575" width="12.28515625" customWidth="1"/>
    <col min="2576" max="2816" width="9.140625" customWidth="1"/>
    <col min="2817" max="2817" width="11.42578125" customWidth="1"/>
    <col min="2818" max="2818" width="9.42578125" customWidth="1"/>
    <col min="2819" max="2819" width="3.140625" customWidth="1"/>
    <col min="2820" max="2821" width="8.85546875" customWidth="1"/>
    <col min="2822" max="2822" width="11.140625" customWidth="1"/>
    <col min="2823" max="2823" width="11" customWidth="1"/>
    <col min="2824" max="2827" width="8.85546875" customWidth="1"/>
    <col min="2828" max="2828" width="10.5703125" customWidth="1"/>
    <col min="2829" max="2829" width="11.5703125" customWidth="1"/>
    <col min="2830" max="2830" width="8.85546875" customWidth="1"/>
    <col min="2831" max="2831" width="12.28515625" customWidth="1"/>
    <col min="2832" max="3072" width="9.140625" customWidth="1"/>
    <col min="3073" max="3073" width="11.42578125" customWidth="1"/>
    <col min="3074" max="3074" width="9.42578125" customWidth="1"/>
    <col min="3075" max="3075" width="3.140625" customWidth="1"/>
    <col min="3076" max="3077" width="8.85546875" customWidth="1"/>
    <col min="3078" max="3078" width="11.140625" customWidth="1"/>
    <col min="3079" max="3079" width="11" customWidth="1"/>
    <col min="3080" max="3083" width="8.85546875" customWidth="1"/>
    <col min="3084" max="3084" width="10.5703125" customWidth="1"/>
    <col min="3085" max="3085" width="11.5703125" customWidth="1"/>
    <col min="3086" max="3086" width="8.85546875" customWidth="1"/>
    <col min="3087" max="3087" width="12.28515625" customWidth="1"/>
    <col min="3088" max="3328" width="9.140625" customWidth="1"/>
    <col min="3329" max="3329" width="11.42578125" customWidth="1"/>
    <col min="3330" max="3330" width="9.42578125" customWidth="1"/>
    <col min="3331" max="3331" width="3.140625" customWidth="1"/>
    <col min="3332" max="3333" width="8.85546875" customWidth="1"/>
    <col min="3334" max="3334" width="11.140625" customWidth="1"/>
    <col min="3335" max="3335" width="11" customWidth="1"/>
    <col min="3336" max="3339" width="8.85546875" customWidth="1"/>
    <col min="3340" max="3340" width="10.5703125" customWidth="1"/>
    <col min="3341" max="3341" width="11.5703125" customWidth="1"/>
    <col min="3342" max="3342" width="8.85546875" customWidth="1"/>
    <col min="3343" max="3343" width="12.28515625" customWidth="1"/>
    <col min="3344" max="3584" width="9.140625" customWidth="1"/>
    <col min="3585" max="3585" width="11.42578125" customWidth="1"/>
    <col min="3586" max="3586" width="9.42578125" customWidth="1"/>
    <col min="3587" max="3587" width="3.140625" customWidth="1"/>
    <col min="3588" max="3589" width="8.85546875" customWidth="1"/>
    <col min="3590" max="3590" width="11.140625" customWidth="1"/>
    <col min="3591" max="3591" width="11" customWidth="1"/>
    <col min="3592" max="3595" width="8.85546875" customWidth="1"/>
    <col min="3596" max="3596" width="10.5703125" customWidth="1"/>
    <col min="3597" max="3597" width="11.5703125" customWidth="1"/>
    <col min="3598" max="3598" width="8.85546875" customWidth="1"/>
    <col min="3599" max="3599" width="12.28515625" customWidth="1"/>
    <col min="3600" max="3840" width="9.140625" customWidth="1"/>
    <col min="3841" max="3841" width="11.42578125" customWidth="1"/>
    <col min="3842" max="3842" width="9.42578125" customWidth="1"/>
    <col min="3843" max="3843" width="3.140625" customWidth="1"/>
    <col min="3844" max="3845" width="8.85546875" customWidth="1"/>
    <col min="3846" max="3846" width="11.140625" customWidth="1"/>
    <col min="3847" max="3847" width="11" customWidth="1"/>
    <col min="3848" max="3851" width="8.85546875" customWidth="1"/>
    <col min="3852" max="3852" width="10.5703125" customWidth="1"/>
    <col min="3853" max="3853" width="11.5703125" customWidth="1"/>
    <col min="3854" max="3854" width="8.85546875" customWidth="1"/>
    <col min="3855" max="3855" width="12.28515625" customWidth="1"/>
    <col min="3856" max="4096" width="9.140625" customWidth="1"/>
    <col min="4097" max="4097" width="11.42578125" customWidth="1"/>
    <col min="4098" max="4098" width="9.42578125" customWidth="1"/>
    <col min="4099" max="4099" width="3.140625" customWidth="1"/>
    <col min="4100" max="4101" width="8.85546875" customWidth="1"/>
    <col min="4102" max="4102" width="11.140625" customWidth="1"/>
    <col min="4103" max="4103" width="11" customWidth="1"/>
    <col min="4104" max="4107" width="8.85546875" customWidth="1"/>
    <col min="4108" max="4108" width="10.5703125" customWidth="1"/>
    <col min="4109" max="4109" width="11.5703125" customWidth="1"/>
    <col min="4110" max="4110" width="8.85546875" customWidth="1"/>
    <col min="4111" max="4111" width="12.28515625" customWidth="1"/>
    <col min="4112" max="4352" width="9.140625" customWidth="1"/>
    <col min="4353" max="4353" width="11.42578125" customWidth="1"/>
    <col min="4354" max="4354" width="9.42578125" customWidth="1"/>
    <col min="4355" max="4355" width="3.140625" customWidth="1"/>
    <col min="4356" max="4357" width="8.85546875" customWidth="1"/>
    <col min="4358" max="4358" width="11.140625" customWidth="1"/>
    <col min="4359" max="4359" width="11" customWidth="1"/>
    <col min="4360" max="4363" width="8.85546875" customWidth="1"/>
    <col min="4364" max="4364" width="10.5703125" customWidth="1"/>
    <col min="4365" max="4365" width="11.5703125" customWidth="1"/>
    <col min="4366" max="4366" width="8.85546875" customWidth="1"/>
    <col min="4367" max="4367" width="12.28515625" customWidth="1"/>
    <col min="4368" max="4608" width="9.140625" customWidth="1"/>
    <col min="4609" max="4609" width="11.42578125" customWidth="1"/>
    <col min="4610" max="4610" width="9.42578125" customWidth="1"/>
    <col min="4611" max="4611" width="3.140625" customWidth="1"/>
    <col min="4612" max="4613" width="8.85546875" customWidth="1"/>
    <col min="4614" max="4614" width="11.140625" customWidth="1"/>
    <col min="4615" max="4615" width="11" customWidth="1"/>
    <col min="4616" max="4619" width="8.85546875" customWidth="1"/>
    <col min="4620" max="4620" width="10.5703125" customWidth="1"/>
    <col min="4621" max="4621" width="11.5703125" customWidth="1"/>
    <col min="4622" max="4622" width="8.85546875" customWidth="1"/>
    <col min="4623" max="4623" width="12.28515625" customWidth="1"/>
    <col min="4624" max="4864" width="9.140625" customWidth="1"/>
    <col min="4865" max="4865" width="11.42578125" customWidth="1"/>
    <col min="4866" max="4866" width="9.42578125" customWidth="1"/>
    <col min="4867" max="4867" width="3.140625" customWidth="1"/>
    <col min="4868" max="4869" width="8.85546875" customWidth="1"/>
    <col min="4870" max="4870" width="11.140625" customWidth="1"/>
    <col min="4871" max="4871" width="11" customWidth="1"/>
    <col min="4872" max="4875" width="8.85546875" customWidth="1"/>
    <col min="4876" max="4876" width="10.5703125" customWidth="1"/>
    <col min="4877" max="4877" width="11.5703125" customWidth="1"/>
    <col min="4878" max="4878" width="8.85546875" customWidth="1"/>
    <col min="4879" max="4879" width="12.28515625" customWidth="1"/>
    <col min="4880" max="5120" width="9.140625" customWidth="1"/>
    <col min="5121" max="5121" width="11.42578125" customWidth="1"/>
    <col min="5122" max="5122" width="9.42578125" customWidth="1"/>
    <col min="5123" max="5123" width="3.140625" customWidth="1"/>
    <col min="5124" max="5125" width="8.85546875" customWidth="1"/>
    <col min="5126" max="5126" width="11.140625" customWidth="1"/>
    <col min="5127" max="5127" width="11" customWidth="1"/>
    <col min="5128" max="5131" width="8.85546875" customWidth="1"/>
    <col min="5132" max="5132" width="10.5703125" customWidth="1"/>
    <col min="5133" max="5133" width="11.5703125" customWidth="1"/>
    <col min="5134" max="5134" width="8.85546875" customWidth="1"/>
    <col min="5135" max="5135" width="12.28515625" customWidth="1"/>
    <col min="5136" max="5376" width="9.140625" customWidth="1"/>
    <col min="5377" max="5377" width="11.42578125" customWidth="1"/>
    <col min="5378" max="5378" width="9.42578125" customWidth="1"/>
    <col min="5379" max="5379" width="3.140625" customWidth="1"/>
    <col min="5380" max="5381" width="8.85546875" customWidth="1"/>
    <col min="5382" max="5382" width="11.140625" customWidth="1"/>
    <col min="5383" max="5383" width="11" customWidth="1"/>
    <col min="5384" max="5387" width="8.85546875" customWidth="1"/>
    <col min="5388" max="5388" width="10.5703125" customWidth="1"/>
    <col min="5389" max="5389" width="11.5703125" customWidth="1"/>
    <col min="5390" max="5390" width="8.85546875" customWidth="1"/>
    <col min="5391" max="5391" width="12.28515625" customWidth="1"/>
    <col min="5392" max="5632" width="9.140625" customWidth="1"/>
    <col min="5633" max="5633" width="11.42578125" customWidth="1"/>
    <col min="5634" max="5634" width="9.42578125" customWidth="1"/>
    <col min="5635" max="5635" width="3.140625" customWidth="1"/>
    <col min="5636" max="5637" width="8.85546875" customWidth="1"/>
    <col min="5638" max="5638" width="11.140625" customWidth="1"/>
    <col min="5639" max="5639" width="11" customWidth="1"/>
    <col min="5640" max="5643" width="8.85546875" customWidth="1"/>
    <col min="5644" max="5644" width="10.5703125" customWidth="1"/>
    <col min="5645" max="5645" width="11.5703125" customWidth="1"/>
    <col min="5646" max="5646" width="8.85546875" customWidth="1"/>
    <col min="5647" max="5647" width="12.28515625" customWidth="1"/>
    <col min="5648" max="5888" width="9.140625" customWidth="1"/>
    <col min="5889" max="5889" width="11.42578125" customWidth="1"/>
    <col min="5890" max="5890" width="9.42578125" customWidth="1"/>
    <col min="5891" max="5891" width="3.140625" customWidth="1"/>
    <col min="5892" max="5893" width="8.85546875" customWidth="1"/>
    <col min="5894" max="5894" width="11.140625" customWidth="1"/>
    <col min="5895" max="5895" width="11" customWidth="1"/>
    <col min="5896" max="5899" width="8.85546875" customWidth="1"/>
    <col min="5900" max="5900" width="10.5703125" customWidth="1"/>
    <col min="5901" max="5901" width="11.5703125" customWidth="1"/>
    <col min="5902" max="5902" width="8.85546875" customWidth="1"/>
    <col min="5903" max="5903" width="12.28515625" customWidth="1"/>
    <col min="5904" max="6144" width="9.140625" customWidth="1"/>
    <col min="6145" max="6145" width="11.42578125" customWidth="1"/>
    <col min="6146" max="6146" width="9.42578125" customWidth="1"/>
    <col min="6147" max="6147" width="3.140625" customWidth="1"/>
    <col min="6148" max="6149" width="8.85546875" customWidth="1"/>
    <col min="6150" max="6150" width="11.140625" customWidth="1"/>
    <col min="6151" max="6151" width="11" customWidth="1"/>
    <col min="6152" max="6155" width="8.85546875" customWidth="1"/>
    <col min="6156" max="6156" width="10.5703125" customWidth="1"/>
    <col min="6157" max="6157" width="11.5703125" customWidth="1"/>
    <col min="6158" max="6158" width="8.85546875" customWidth="1"/>
    <col min="6159" max="6159" width="12.28515625" customWidth="1"/>
    <col min="6160" max="6400" width="9.140625" customWidth="1"/>
    <col min="6401" max="6401" width="11.42578125" customWidth="1"/>
    <col min="6402" max="6402" width="9.42578125" customWidth="1"/>
    <col min="6403" max="6403" width="3.140625" customWidth="1"/>
    <col min="6404" max="6405" width="8.85546875" customWidth="1"/>
    <col min="6406" max="6406" width="11.140625" customWidth="1"/>
    <col min="6407" max="6407" width="11" customWidth="1"/>
    <col min="6408" max="6411" width="8.85546875" customWidth="1"/>
    <col min="6412" max="6412" width="10.5703125" customWidth="1"/>
    <col min="6413" max="6413" width="11.5703125" customWidth="1"/>
    <col min="6414" max="6414" width="8.85546875" customWidth="1"/>
    <col min="6415" max="6415" width="12.28515625" customWidth="1"/>
    <col min="6416" max="6656" width="9.140625" customWidth="1"/>
    <col min="6657" max="6657" width="11.42578125" customWidth="1"/>
    <col min="6658" max="6658" width="9.42578125" customWidth="1"/>
    <col min="6659" max="6659" width="3.140625" customWidth="1"/>
    <col min="6660" max="6661" width="8.85546875" customWidth="1"/>
    <col min="6662" max="6662" width="11.140625" customWidth="1"/>
    <col min="6663" max="6663" width="11" customWidth="1"/>
    <col min="6664" max="6667" width="8.85546875" customWidth="1"/>
    <col min="6668" max="6668" width="10.5703125" customWidth="1"/>
    <col min="6669" max="6669" width="11.5703125" customWidth="1"/>
    <col min="6670" max="6670" width="8.85546875" customWidth="1"/>
    <col min="6671" max="6671" width="12.28515625" customWidth="1"/>
    <col min="6672" max="6912" width="9.140625" customWidth="1"/>
    <col min="6913" max="6913" width="11.42578125" customWidth="1"/>
    <col min="6914" max="6914" width="9.42578125" customWidth="1"/>
    <col min="6915" max="6915" width="3.140625" customWidth="1"/>
    <col min="6916" max="6917" width="8.85546875" customWidth="1"/>
    <col min="6918" max="6918" width="11.140625" customWidth="1"/>
    <col min="6919" max="6919" width="11" customWidth="1"/>
    <col min="6920" max="6923" width="8.85546875" customWidth="1"/>
    <col min="6924" max="6924" width="10.5703125" customWidth="1"/>
    <col min="6925" max="6925" width="11.5703125" customWidth="1"/>
    <col min="6926" max="6926" width="8.85546875" customWidth="1"/>
    <col min="6927" max="6927" width="12.28515625" customWidth="1"/>
    <col min="6928" max="7168" width="9.140625" customWidth="1"/>
    <col min="7169" max="7169" width="11.42578125" customWidth="1"/>
    <col min="7170" max="7170" width="9.42578125" customWidth="1"/>
    <col min="7171" max="7171" width="3.140625" customWidth="1"/>
    <col min="7172" max="7173" width="8.85546875" customWidth="1"/>
    <col min="7174" max="7174" width="11.140625" customWidth="1"/>
    <col min="7175" max="7175" width="11" customWidth="1"/>
    <col min="7176" max="7179" width="8.85546875" customWidth="1"/>
    <col min="7180" max="7180" width="10.5703125" customWidth="1"/>
    <col min="7181" max="7181" width="11.5703125" customWidth="1"/>
    <col min="7182" max="7182" width="8.85546875" customWidth="1"/>
    <col min="7183" max="7183" width="12.28515625" customWidth="1"/>
    <col min="7184" max="7424" width="9.140625" customWidth="1"/>
    <col min="7425" max="7425" width="11.42578125" customWidth="1"/>
    <col min="7426" max="7426" width="9.42578125" customWidth="1"/>
    <col min="7427" max="7427" width="3.140625" customWidth="1"/>
    <col min="7428" max="7429" width="8.85546875" customWidth="1"/>
    <col min="7430" max="7430" width="11.140625" customWidth="1"/>
    <col min="7431" max="7431" width="11" customWidth="1"/>
    <col min="7432" max="7435" width="8.85546875" customWidth="1"/>
    <col min="7436" max="7436" width="10.5703125" customWidth="1"/>
    <col min="7437" max="7437" width="11.5703125" customWidth="1"/>
    <col min="7438" max="7438" width="8.85546875" customWidth="1"/>
    <col min="7439" max="7439" width="12.28515625" customWidth="1"/>
    <col min="7440" max="7680" width="9.140625" customWidth="1"/>
    <col min="7681" max="7681" width="11.42578125" customWidth="1"/>
    <col min="7682" max="7682" width="9.42578125" customWidth="1"/>
    <col min="7683" max="7683" width="3.140625" customWidth="1"/>
    <col min="7684" max="7685" width="8.85546875" customWidth="1"/>
    <col min="7686" max="7686" width="11.140625" customWidth="1"/>
    <col min="7687" max="7687" width="11" customWidth="1"/>
    <col min="7688" max="7691" width="8.85546875" customWidth="1"/>
    <col min="7692" max="7692" width="10.5703125" customWidth="1"/>
    <col min="7693" max="7693" width="11.5703125" customWidth="1"/>
    <col min="7694" max="7694" width="8.85546875" customWidth="1"/>
    <col min="7695" max="7695" width="12.28515625" customWidth="1"/>
    <col min="7696" max="7936" width="9.140625" customWidth="1"/>
    <col min="7937" max="7937" width="11.42578125" customWidth="1"/>
    <col min="7938" max="7938" width="9.42578125" customWidth="1"/>
    <col min="7939" max="7939" width="3.140625" customWidth="1"/>
    <col min="7940" max="7941" width="8.85546875" customWidth="1"/>
    <col min="7942" max="7942" width="11.140625" customWidth="1"/>
    <col min="7943" max="7943" width="11" customWidth="1"/>
    <col min="7944" max="7947" width="8.85546875" customWidth="1"/>
    <col min="7948" max="7948" width="10.5703125" customWidth="1"/>
    <col min="7949" max="7949" width="11.5703125" customWidth="1"/>
    <col min="7950" max="7950" width="8.85546875" customWidth="1"/>
    <col min="7951" max="7951" width="12.28515625" customWidth="1"/>
    <col min="7952" max="8192" width="9.140625" customWidth="1"/>
    <col min="8193" max="8193" width="11.42578125" customWidth="1"/>
    <col min="8194" max="8194" width="9.42578125" customWidth="1"/>
    <col min="8195" max="8195" width="3.140625" customWidth="1"/>
    <col min="8196" max="8197" width="8.85546875" customWidth="1"/>
    <col min="8198" max="8198" width="11.140625" customWidth="1"/>
    <col min="8199" max="8199" width="11" customWidth="1"/>
    <col min="8200" max="8203" width="8.85546875" customWidth="1"/>
    <col min="8204" max="8204" width="10.5703125" customWidth="1"/>
    <col min="8205" max="8205" width="11.5703125" customWidth="1"/>
    <col min="8206" max="8206" width="8.85546875" customWidth="1"/>
    <col min="8207" max="8207" width="12.28515625" customWidth="1"/>
    <col min="8208" max="8448" width="9.140625" customWidth="1"/>
    <col min="8449" max="8449" width="11.42578125" customWidth="1"/>
    <col min="8450" max="8450" width="9.42578125" customWidth="1"/>
    <col min="8451" max="8451" width="3.140625" customWidth="1"/>
    <col min="8452" max="8453" width="8.85546875" customWidth="1"/>
    <col min="8454" max="8454" width="11.140625" customWidth="1"/>
    <col min="8455" max="8455" width="11" customWidth="1"/>
    <col min="8456" max="8459" width="8.85546875" customWidth="1"/>
    <col min="8460" max="8460" width="10.5703125" customWidth="1"/>
    <col min="8461" max="8461" width="11.5703125" customWidth="1"/>
    <col min="8462" max="8462" width="8.85546875" customWidth="1"/>
    <col min="8463" max="8463" width="12.28515625" customWidth="1"/>
    <col min="8464" max="8704" width="9.140625" customWidth="1"/>
    <col min="8705" max="8705" width="11.42578125" customWidth="1"/>
    <col min="8706" max="8706" width="9.42578125" customWidth="1"/>
    <col min="8707" max="8707" width="3.140625" customWidth="1"/>
    <col min="8708" max="8709" width="8.85546875" customWidth="1"/>
    <col min="8710" max="8710" width="11.140625" customWidth="1"/>
    <col min="8711" max="8711" width="11" customWidth="1"/>
    <col min="8712" max="8715" width="8.85546875" customWidth="1"/>
    <col min="8716" max="8716" width="10.5703125" customWidth="1"/>
    <col min="8717" max="8717" width="11.5703125" customWidth="1"/>
    <col min="8718" max="8718" width="8.85546875" customWidth="1"/>
    <col min="8719" max="8719" width="12.28515625" customWidth="1"/>
    <col min="8720" max="8960" width="9.140625" customWidth="1"/>
    <col min="8961" max="8961" width="11.42578125" customWidth="1"/>
    <col min="8962" max="8962" width="9.42578125" customWidth="1"/>
    <col min="8963" max="8963" width="3.140625" customWidth="1"/>
    <col min="8964" max="8965" width="8.85546875" customWidth="1"/>
    <col min="8966" max="8966" width="11.140625" customWidth="1"/>
    <col min="8967" max="8967" width="11" customWidth="1"/>
    <col min="8968" max="8971" width="8.85546875" customWidth="1"/>
    <col min="8972" max="8972" width="10.5703125" customWidth="1"/>
    <col min="8973" max="8973" width="11.5703125" customWidth="1"/>
    <col min="8974" max="8974" width="8.85546875" customWidth="1"/>
    <col min="8975" max="8975" width="12.28515625" customWidth="1"/>
    <col min="8976" max="9216" width="9.140625" customWidth="1"/>
    <col min="9217" max="9217" width="11.42578125" customWidth="1"/>
    <col min="9218" max="9218" width="9.42578125" customWidth="1"/>
    <col min="9219" max="9219" width="3.140625" customWidth="1"/>
    <col min="9220" max="9221" width="8.85546875" customWidth="1"/>
    <col min="9222" max="9222" width="11.140625" customWidth="1"/>
    <col min="9223" max="9223" width="11" customWidth="1"/>
    <col min="9224" max="9227" width="8.85546875" customWidth="1"/>
    <col min="9228" max="9228" width="10.5703125" customWidth="1"/>
    <col min="9229" max="9229" width="11.5703125" customWidth="1"/>
    <col min="9230" max="9230" width="8.85546875" customWidth="1"/>
    <col min="9231" max="9231" width="12.28515625" customWidth="1"/>
    <col min="9232" max="9472" width="9.140625" customWidth="1"/>
    <col min="9473" max="9473" width="11.42578125" customWidth="1"/>
    <col min="9474" max="9474" width="9.42578125" customWidth="1"/>
    <col min="9475" max="9475" width="3.140625" customWidth="1"/>
    <col min="9476" max="9477" width="8.85546875" customWidth="1"/>
    <col min="9478" max="9478" width="11.140625" customWidth="1"/>
    <col min="9479" max="9479" width="11" customWidth="1"/>
    <col min="9480" max="9483" width="8.85546875" customWidth="1"/>
    <col min="9484" max="9484" width="10.5703125" customWidth="1"/>
    <col min="9485" max="9485" width="11.5703125" customWidth="1"/>
    <col min="9486" max="9486" width="8.85546875" customWidth="1"/>
    <col min="9487" max="9487" width="12.28515625" customWidth="1"/>
    <col min="9488" max="9728" width="9.140625" customWidth="1"/>
    <col min="9729" max="9729" width="11.42578125" customWidth="1"/>
    <col min="9730" max="9730" width="9.42578125" customWidth="1"/>
    <col min="9731" max="9731" width="3.140625" customWidth="1"/>
    <col min="9732" max="9733" width="8.85546875" customWidth="1"/>
    <col min="9734" max="9734" width="11.140625" customWidth="1"/>
    <col min="9735" max="9735" width="11" customWidth="1"/>
    <col min="9736" max="9739" width="8.85546875" customWidth="1"/>
    <col min="9740" max="9740" width="10.5703125" customWidth="1"/>
    <col min="9741" max="9741" width="11.5703125" customWidth="1"/>
    <col min="9742" max="9742" width="8.85546875" customWidth="1"/>
    <col min="9743" max="9743" width="12.28515625" customWidth="1"/>
    <col min="9744" max="9984" width="9.140625" customWidth="1"/>
    <col min="9985" max="9985" width="11.42578125" customWidth="1"/>
    <col min="9986" max="9986" width="9.42578125" customWidth="1"/>
    <col min="9987" max="9987" width="3.140625" customWidth="1"/>
    <col min="9988" max="9989" width="8.85546875" customWidth="1"/>
    <col min="9990" max="9990" width="11.140625" customWidth="1"/>
    <col min="9991" max="9991" width="11" customWidth="1"/>
    <col min="9992" max="9995" width="8.85546875" customWidth="1"/>
    <col min="9996" max="9996" width="10.5703125" customWidth="1"/>
    <col min="9997" max="9997" width="11.5703125" customWidth="1"/>
    <col min="9998" max="9998" width="8.85546875" customWidth="1"/>
    <col min="9999" max="9999" width="12.28515625" customWidth="1"/>
    <col min="10000" max="10240" width="9.140625" customWidth="1"/>
    <col min="10241" max="10241" width="11.42578125" customWidth="1"/>
    <col min="10242" max="10242" width="9.42578125" customWidth="1"/>
    <col min="10243" max="10243" width="3.140625" customWidth="1"/>
    <col min="10244" max="10245" width="8.85546875" customWidth="1"/>
    <col min="10246" max="10246" width="11.140625" customWidth="1"/>
    <col min="10247" max="10247" width="11" customWidth="1"/>
    <col min="10248" max="10251" width="8.85546875" customWidth="1"/>
    <col min="10252" max="10252" width="10.5703125" customWidth="1"/>
    <col min="10253" max="10253" width="11.5703125" customWidth="1"/>
    <col min="10254" max="10254" width="8.85546875" customWidth="1"/>
    <col min="10255" max="10255" width="12.28515625" customWidth="1"/>
    <col min="10256" max="10496" width="9.140625" customWidth="1"/>
    <col min="10497" max="10497" width="11.42578125" customWidth="1"/>
    <col min="10498" max="10498" width="9.42578125" customWidth="1"/>
    <col min="10499" max="10499" width="3.140625" customWidth="1"/>
    <col min="10500" max="10501" width="8.85546875" customWidth="1"/>
    <col min="10502" max="10502" width="11.140625" customWidth="1"/>
    <col min="10503" max="10503" width="11" customWidth="1"/>
    <col min="10504" max="10507" width="8.85546875" customWidth="1"/>
    <col min="10508" max="10508" width="10.5703125" customWidth="1"/>
    <col min="10509" max="10509" width="11.5703125" customWidth="1"/>
    <col min="10510" max="10510" width="8.85546875" customWidth="1"/>
    <col min="10511" max="10511" width="12.28515625" customWidth="1"/>
    <col min="10512" max="10752" width="9.140625" customWidth="1"/>
    <col min="10753" max="10753" width="11.42578125" customWidth="1"/>
    <col min="10754" max="10754" width="9.42578125" customWidth="1"/>
    <col min="10755" max="10755" width="3.140625" customWidth="1"/>
    <col min="10756" max="10757" width="8.85546875" customWidth="1"/>
    <col min="10758" max="10758" width="11.140625" customWidth="1"/>
    <col min="10759" max="10759" width="11" customWidth="1"/>
    <col min="10760" max="10763" width="8.85546875" customWidth="1"/>
    <col min="10764" max="10764" width="10.5703125" customWidth="1"/>
    <col min="10765" max="10765" width="11.5703125" customWidth="1"/>
    <col min="10766" max="10766" width="8.85546875" customWidth="1"/>
    <col min="10767" max="10767" width="12.28515625" customWidth="1"/>
    <col min="10768" max="11008" width="9.140625" customWidth="1"/>
    <col min="11009" max="11009" width="11.42578125" customWidth="1"/>
    <col min="11010" max="11010" width="9.42578125" customWidth="1"/>
    <col min="11011" max="11011" width="3.140625" customWidth="1"/>
    <col min="11012" max="11013" width="8.85546875" customWidth="1"/>
    <col min="11014" max="11014" width="11.140625" customWidth="1"/>
    <col min="11015" max="11015" width="11" customWidth="1"/>
    <col min="11016" max="11019" width="8.85546875" customWidth="1"/>
    <col min="11020" max="11020" width="10.5703125" customWidth="1"/>
    <col min="11021" max="11021" width="11.5703125" customWidth="1"/>
    <col min="11022" max="11022" width="8.85546875" customWidth="1"/>
    <col min="11023" max="11023" width="12.28515625" customWidth="1"/>
    <col min="11024" max="11264" width="9.140625" customWidth="1"/>
    <col min="11265" max="11265" width="11.42578125" customWidth="1"/>
    <col min="11266" max="11266" width="9.42578125" customWidth="1"/>
    <col min="11267" max="11267" width="3.140625" customWidth="1"/>
    <col min="11268" max="11269" width="8.85546875" customWidth="1"/>
    <col min="11270" max="11270" width="11.140625" customWidth="1"/>
    <col min="11271" max="11271" width="11" customWidth="1"/>
    <col min="11272" max="11275" width="8.85546875" customWidth="1"/>
    <col min="11276" max="11276" width="10.5703125" customWidth="1"/>
    <col min="11277" max="11277" width="11.5703125" customWidth="1"/>
    <col min="11278" max="11278" width="8.85546875" customWidth="1"/>
    <col min="11279" max="11279" width="12.28515625" customWidth="1"/>
    <col min="11280" max="11520" width="9.140625" customWidth="1"/>
    <col min="11521" max="11521" width="11.42578125" customWidth="1"/>
    <col min="11522" max="11522" width="9.42578125" customWidth="1"/>
    <col min="11523" max="11523" width="3.140625" customWidth="1"/>
    <col min="11524" max="11525" width="8.85546875" customWidth="1"/>
    <col min="11526" max="11526" width="11.140625" customWidth="1"/>
    <col min="11527" max="11527" width="11" customWidth="1"/>
    <col min="11528" max="11531" width="8.85546875" customWidth="1"/>
    <col min="11532" max="11532" width="10.5703125" customWidth="1"/>
    <col min="11533" max="11533" width="11.5703125" customWidth="1"/>
    <col min="11534" max="11534" width="8.85546875" customWidth="1"/>
    <col min="11535" max="11535" width="12.28515625" customWidth="1"/>
    <col min="11536" max="11776" width="9.140625" customWidth="1"/>
    <col min="11777" max="11777" width="11.42578125" customWidth="1"/>
    <col min="11778" max="11778" width="9.42578125" customWidth="1"/>
    <col min="11779" max="11779" width="3.140625" customWidth="1"/>
    <col min="11780" max="11781" width="8.85546875" customWidth="1"/>
    <col min="11782" max="11782" width="11.140625" customWidth="1"/>
    <col min="11783" max="11783" width="11" customWidth="1"/>
    <col min="11784" max="11787" width="8.85546875" customWidth="1"/>
    <col min="11788" max="11788" width="10.5703125" customWidth="1"/>
    <col min="11789" max="11789" width="11.5703125" customWidth="1"/>
    <col min="11790" max="11790" width="8.85546875" customWidth="1"/>
    <col min="11791" max="11791" width="12.28515625" customWidth="1"/>
    <col min="11792" max="12032" width="9.140625" customWidth="1"/>
    <col min="12033" max="12033" width="11.42578125" customWidth="1"/>
    <col min="12034" max="12034" width="9.42578125" customWidth="1"/>
    <col min="12035" max="12035" width="3.140625" customWidth="1"/>
    <col min="12036" max="12037" width="8.85546875" customWidth="1"/>
    <col min="12038" max="12038" width="11.140625" customWidth="1"/>
    <col min="12039" max="12039" width="11" customWidth="1"/>
    <col min="12040" max="12043" width="8.85546875" customWidth="1"/>
    <col min="12044" max="12044" width="10.5703125" customWidth="1"/>
    <col min="12045" max="12045" width="11.5703125" customWidth="1"/>
    <col min="12046" max="12046" width="8.85546875" customWidth="1"/>
    <col min="12047" max="12047" width="12.28515625" customWidth="1"/>
    <col min="12048" max="12288" width="9.140625" customWidth="1"/>
    <col min="12289" max="12289" width="11.42578125" customWidth="1"/>
    <col min="12290" max="12290" width="9.42578125" customWidth="1"/>
    <col min="12291" max="12291" width="3.140625" customWidth="1"/>
    <col min="12292" max="12293" width="8.85546875" customWidth="1"/>
    <col min="12294" max="12294" width="11.140625" customWidth="1"/>
    <col min="12295" max="12295" width="11" customWidth="1"/>
    <col min="12296" max="12299" width="8.85546875" customWidth="1"/>
    <col min="12300" max="12300" width="10.5703125" customWidth="1"/>
    <col min="12301" max="12301" width="11.5703125" customWidth="1"/>
    <col min="12302" max="12302" width="8.85546875" customWidth="1"/>
    <col min="12303" max="12303" width="12.28515625" customWidth="1"/>
    <col min="12304" max="12544" width="9.140625" customWidth="1"/>
    <col min="12545" max="12545" width="11.42578125" customWidth="1"/>
    <col min="12546" max="12546" width="9.42578125" customWidth="1"/>
    <col min="12547" max="12547" width="3.140625" customWidth="1"/>
    <col min="12548" max="12549" width="8.85546875" customWidth="1"/>
    <col min="12550" max="12550" width="11.140625" customWidth="1"/>
    <col min="12551" max="12551" width="11" customWidth="1"/>
    <col min="12552" max="12555" width="8.85546875" customWidth="1"/>
    <col min="12556" max="12556" width="10.5703125" customWidth="1"/>
    <col min="12557" max="12557" width="11.5703125" customWidth="1"/>
    <col min="12558" max="12558" width="8.85546875" customWidth="1"/>
    <col min="12559" max="12559" width="12.28515625" customWidth="1"/>
    <col min="12560" max="12800" width="9.140625" customWidth="1"/>
    <col min="12801" max="12801" width="11.42578125" customWidth="1"/>
    <col min="12802" max="12802" width="9.42578125" customWidth="1"/>
    <col min="12803" max="12803" width="3.140625" customWidth="1"/>
    <col min="12804" max="12805" width="8.85546875" customWidth="1"/>
    <col min="12806" max="12806" width="11.140625" customWidth="1"/>
    <col min="12807" max="12807" width="11" customWidth="1"/>
    <col min="12808" max="12811" width="8.85546875" customWidth="1"/>
    <col min="12812" max="12812" width="10.5703125" customWidth="1"/>
    <col min="12813" max="12813" width="11.5703125" customWidth="1"/>
    <col min="12814" max="12814" width="8.85546875" customWidth="1"/>
    <col min="12815" max="12815" width="12.28515625" customWidth="1"/>
    <col min="12816" max="13056" width="9.140625" customWidth="1"/>
    <col min="13057" max="13057" width="11.42578125" customWidth="1"/>
    <col min="13058" max="13058" width="9.42578125" customWidth="1"/>
    <col min="13059" max="13059" width="3.140625" customWidth="1"/>
    <col min="13060" max="13061" width="8.85546875" customWidth="1"/>
    <col min="13062" max="13062" width="11.140625" customWidth="1"/>
    <col min="13063" max="13063" width="11" customWidth="1"/>
    <col min="13064" max="13067" width="8.85546875" customWidth="1"/>
    <col min="13068" max="13068" width="10.5703125" customWidth="1"/>
    <col min="13069" max="13069" width="11.5703125" customWidth="1"/>
    <col min="13070" max="13070" width="8.85546875" customWidth="1"/>
    <col min="13071" max="13071" width="12.28515625" customWidth="1"/>
    <col min="13072" max="13312" width="9.140625" customWidth="1"/>
    <col min="13313" max="13313" width="11.42578125" customWidth="1"/>
    <col min="13314" max="13314" width="9.42578125" customWidth="1"/>
    <col min="13315" max="13315" width="3.140625" customWidth="1"/>
    <col min="13316" max="13317" width="8.85546875" customWidth="1"/>
    <col min="13318" max="13318" width="11.140625" customWidth="1"/>
    <col min="13319" max="13319" width="11" customWidth="1"/>
    <col min="13320" max="13323" width="8.85546875" customWidth="1"/>
    <col min="13324" max="13324" width="10.5703125" customWidth="1"/>
    <col min="13325" max="13325" width="11.5703125" customWidth="1"/>
    <col min="13326" max="13326" width="8.85546875" customWidth="1"/>
    <col min="13327" max="13327" width="12.28515625" customWidth="1"/>
    <col min="13328" max="13568" width="9.140625" customWidth="1"/>
    <col min="13569" max="13569" width="11.42578125" customWidth="1"/>
    <col min="13570" max="13570" width="9.42578125" customWidth="1"/>
    <col min="13571" max="13571" width="3.140625" customWidth="1"/>
    <col min="13572" max="13573" width="8.85546875" customWidth="1"/>
    <col min="13574" max="13574" width="11.140625" customWidth="1"/>
    <col min="13575" max="13575" width="11" customWidth="1"/>
    <col min="13576" max="13579" width="8.85546875" customWidth="1"/>
    <col min="13580" max="13580" width="10.5703125" customWidth="1"/>
    <col min="13581" max="13581" width="11.5703125" customWidth="1"/>
    <col min="13582" max="13582" width="8.85546875" customWidth="1"/>
    <col min="13583" max="13583" width="12.28515625" customWidth="1"/>
    <col min="13584" max="13824" width="9.140625" customWidth="1"/>
    <col min="13825" max="13825" width="11.42578125" customWidth="1"/>
    <col min="13826" max="13826" width="9.42578125" customWidth="1"/>
    <col min="13827" max="13827" width="3.140625" customWidth="1"/>
    <col min="13828" max="13829" width="8.85546875" customWidth="1"/>
    <col min="13830" max="13830" width="11.140625" customWidth="1"/>
    <col min="13831" max="13831" width="11" customWidth="1"/>
    <col min="13832" max="13835" width="8.85546875" customWidth="1"/>
    <col min="13836" max="13836" width="10.5703125" customWidth="1"/>
    <col min="13837" max="13837" width="11.5703125" customWidth="1"/>
    <col min="13838" max="13838" width="8.85546875" customWidth="1"/>
    <col min="13839" max="13839" width="12.28515625" customWidth="1"/>
    <col min="13840" max="14080" width="9.140625" customWidth="1"/>
    <col min="14081" max="14081" width="11.42578125" customWidth="1"/>
    <col min="14082" max="14082" width="9.42578125" customWidth="1"/>
    <col min="14083" max="14083" width="3.140625" customWidth="1"/>
    <col min="14084" max="14085" width="8.85546875" customWidth="1"/>
    <col min="14086" max="14086" width="11.140625" customWidth="1"/>
    <col min="14087" max="14087" width="11" customWidth="1"/>
    <col min="14088" max="14091" width="8.85546875" customWidth="1"/>
    <col min="14092" max="14092" width="10.5703125" customWidth="1"/>
    <col min="14093" max="14093" width="11.5703125" customWidth="1"/>
    <col min="14094" max="14094" width="8.85546875" customWidth="1"/>
    <col min="14095" max="14095" width="12.28515625" customWidth="1"/>
    <col min="14096" max="14336" width="9.140625" customWidth="1"/>
    <col min="14337" max="14337" width="11.42578125" customWidth="1"/>
    <col min="14338" max="14338" width="9.42578125" customWidth="1"/>
    <col min="14339" max="14339" width="3.140625" customWidth="1"/>
    <col min="14340" max="14341" width="8.85546875" customWidth="1"/>
    <col min="14342" max="14342" width="11.140625" customWidth="1"/>
    <col min="14343" max="14343" width="11" customWidth="1"/>
    <col min="14344" max="14347" width="8.85546875" customWidth="1"/>
    <col min="14348" max="14348" width="10.5703125" customWidth="1"/>
    <col min="14349" max="14349" width="11.5703125" customWidth="1"/>
    <col min="14350" max="14350" width="8.85546875" customWidth="1"/>
    <col min="14351" max="14351" width="12.28515625" customWidth="1"/>
    <col min="14352" max="14592" width="9.140625" customWidth="1"/>
    <col min="14593" max="14593" width="11.42578125" customWidth="1"/>
    <col min="14594" max="14594" width="9.42578125" customWidth="1"/>
    <col min="14595" max="14595" width="3.140625" customWidth="1"/>
    <col min="14596" max="14597" width="8.85546875" customWidth="1"/>
    <col min="14598" max="14598" width="11.140625" customWidth="1"/>
    <col min="14599" max="14599" width="11" customWidth="1"/>
    <col min="14600" max="14603" width="8.85546875" customWidth="1"/>
    <col min="14604" max="14604" width="10.5703125" customWidth="1"/>
    <col min="14605" max="14605" width="11.5703125" customWidth="1"/>
    <col min="14606" max="14606" width="8.85546875" customWidth="1"/>
    <col min="14607" max="14607" width="12.28515625" customWidth="1"/>
    <col min="14608" max="14848" width="9.140625" customWidth="1"/>
    <col min="14849" max="14849" width="11.42578125" customWidth="1"/>
    <col min="14850" max="14850" width="9.42578125" customWidth="1"/>
    <col min="14851" max="14851" width="3.140625" customWidth="1"/>
    <col min="14852" max="14853" width="8.85546875" customWidth="1"/>
    <col min="14854" max="14854" width="11.140625" customWidth="1"/>
    <col min="14855" max="14855" width="11" customWidth="1"/>
    <col min="14856" max="14859" width="8.85546875" customWidth="1"/>
    <col min="14860" max="14860" width="10.5703125" customWidth="1"/>
    <col min="14861" max="14861" width="11.5703125" customWidth="1"/>
    <col min="14862" max="14862" width="8.85546875" customWidth="1"/>
    <col min="14863" max="14863" width="12.28515625" customWidth="1"/>
    <col min="14864" max="15104" width="9.140625" customWidth="1"/>
    <col min="15105" max="15105" width="11.42578125" customWidth="1"/>
    <col min="15106" max="15106" width="9.42578125" customWidth="1"/>
    <col min="15107" max="15107" width="3.140625" customWidth="1"/>
    <col min="15108" max="15109" width="8.85546875" customWidth="1"/>
    <col min="15110" max="15110" width="11.140625" customWidth="1"/>
    <col min="15111" max="15111" width="11" customWidth="1"/>
    <col min="15112" max="15115" width="8.85546875" customWidth="1"/>
    <col min="15116" max="15116" width="10.5703125" customWidth="1"/>
    <col min="15117" max="15117" width="11.5703125" customWidth="1"/>
    <col min="15118" max="15118" width="8.85546875" customWidth="1"/>
    <col min="15119" max="15119" width="12.28515625" customWidth="1"/>
    <col min="15120" max="15360" width="9.140625" customWidth="1"/>
    <col min="15361" max="15361" width="11.42578125" customWidth="1"/>
    <col min="15362" max="15362" width="9.42578125" customWidth="1"/>
    <col min="15363" max="15363" width="3.140625" customWidth="1"/>
    <col min="15364" max="15365" width="8.85546875" customWidth="1"/>
    <col min="15366" max="15366" width="11.140625" customWidth="1"/>
    <col min="15367" max="15367" width="11" customWidth="1"/>
    <col min="15368" max="15371" width="8.85546875" customWidth="1"/>
    <col min="15372" max="15372" width="10.5703125" customWidth="1"/>
    <col min="15373" max="15373" width="11.5703125" customWidth="1"/>
    <col min="15374" max="15374" width="8.85546875" customWidth="1"/>
    <col min="15375" max="15375" width="12.28515625" customWidth="1"/>
    <col min="15376" max="15616" width="9.140625" customWidth="1"/>
    <col min="15617" max="15617" width="11.42578125" customWidth="1"/>
    <col min="15618" max="15618" width="9.42578125" customWidth="1"/>
    <col min="15619" max="15619" width="3.140625" customWidth="1"/>
    <col min="15620" max="15621" width="8.85546875" customWidth="1"/>
    <col min="15622" max="15622" width="11.140625" customWidth="1"/>
    <col min="15623" max="15623" width="11" customWidth="1"/>
    <col min="15624" max="15627" width="8.85546875" customWidth="1"/>
    <col min="15628" max="15628" width="10.5703125" customWidth="1"/>
    <col min="15629" max="15629" width="11.5703125" customWidth="1"/>
    <col min="15630" max="15630" width="8.85546875" customWidth="1"/>
    <col min="15631" max="15631" width="12.28515625" customWidth="1"/>
    <col min="15632" max="15872" width="9.140625" customWidth="1"/>
    <col min="15873" max="15873" width="11.42578125" customWidth="1"/>
    <col min="15874" max="15874" width="9.42578125" customWidth="1"/>
    <col min="15875" max="15875" width="3.140625" customWidth="1"/>
    <col min="15876" max="15877" width="8.85546875" customWidth="1"/>
    <col min="15878" max="15878" width="11.140625" customWidth="1"/>
    <col min="15879" max="15879" width="11" customWidth="1"/>
    <col min="15880" max="15883" width="8.85546875" customWidth="1"/>
    <col min="15884" max="15884" width="10.5703125" customWidth="1"/>
    <col min="15885" max="15885" width="11.5703125" customWidth="1"/>
    <col min="15886" max="15886" width="8.85546875" customWidth="1"/>
    <col min="15887" max="15887" width="12.28515625" customWidth="1"/>
    <col min="15888" max="16128" width="9.140625" customWidth="1"/>
    <col min="16129" max="16129" width="11.42578125" customWidth="1"/>
    <col min="16130" max="16130" width="9.42578125" customWidth="1"/>
    <col min="16131" max="16131" width="3.140625" customWidth="1"/>
    <col min="16132" max="16133" width="8.85546875" customWidth="1"/>
    <col min="16134" max="16134" width="11.140625" customWidth="1"/>
    <col min="16135" max="16135" width="11" customWidth="1"/>
    <col min="16136" max="16139" width="8.85546875" customWidth="1"/>
    <col min="16140" max="16140" width="10.5703125" customWidth="1"/>
    <col min="16141" max="16141" width="11.5703125" customWidth="1"/>
    <col min="16142" max="16142" width="8.85546875" customWidth="1"/>
    <col min="16143" max="16143" width="12.28515625" customWidth="1"/>
    <col min="16144" max="16384" width="9.140625" customWidth="1"/>
  </cols>
  <sheetData>
    <row r="1" spans="1:15" ht="36.75" customHeight="1" x14ac:dyDescent="0.25">
      <c r="L1" s="187" t="s">
        <v>204</v>
      </c>
      <c r="M1" s="187"/>
      <c r="N1" s="187"/>
      <c r="O1" s="187"/>
    </row>
    <row r="2" spans="1:15" x14ac:dyDescent="0.25">
      <c r="A2" s="198" t="s">
        <v>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4" spans="1:15" ht="17.25" customHeight="1" x14ac:dyDescent="0.25">
      <c r="A4" s="199" t="s">
        <v>1</v>
      </c>
      <c r="B4" s="200" t="s">
        <v>81</v>
      </c>
      <c r="C4" s="200"/>
      <c r="D4" s="199" t="s">
        <v>2</v>
      </c>
      <c r="E4" s="199"/>
      <c r="F4" s="199"/>
      <c r="G4" s="199"/>
      <c r="H4" s="199"/>
      <c r="I4" s="199"/>
      <c r="J4" s="199" t="s">
        <v>80</v>
      </c>
      <c r="K4" s="199"/>
      <c r="L4" s="199"/>
      <c r="M4" s="199"/>
      <c r="N4" s="199"/>
      <c r="O4" s="199"/>
    </row>
    <row r="5" spans="1:15" ht="63.75" customHeight="1" x14ac:dyDescent="0.25">
      <c r="A5" s="199"/>
      <c r="B5" s="200"/>
      <c r="C5" s="200"/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3" t="s">
        <v>8</v>
      </c>
      <c r="J5" s="8" t="s">
        <v>3</v>
      </c>
      <c r="K5" s="8" t="s">
        <v>4</v>
      </c>
      <c r="L5" s="8" t="s">
        <v>5</v>
      </c>
      <c r="M5" s="8" t="s">
        <v>6</v>
      </c>
      <c r="N5" s="8" t="s">
        <v>7</v>
      </c>
      <c r="O5" s="3" t="s">
        <v>8</v>
      </c>
    </row>
    <row r="6" spans="1:15" x14ac:dyDescent="0.25">
      <c r="A6" s="201" t="s">
        <v>9</v>
      </c>
      <c r="B6" s="2" t="s">
        <v>10</v>
      </c>
      <c r="C6" s="4" t="s">
        <v>11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5">
      <c r="A7" s="201"/>
      <c r="B7" s="2" t="s">
        <v>10</v>
      </c>
      <c r="C7" s="4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5">
      <c r="A8" s="201"/>
      <c r="B8" s="2" t="s">
        <v>13</v>
      </c>
      <c r="C8" s="4" t="s">
        <v>11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5">
      <c r="A9" s="201"/>
      <c r="B9" s="2" t="s">
        <v>13</v>
      </c>
      <c r="C9" s="4" t="s">
        <v>12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201"/>
      <c r="B10" s="2" t="s">
        <v>14</v>
      </c>
      <c r="C10" s="4" t="s">
        <v>11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 s="201"/>
      <c r="B11" s="2" t="s">
        <v>14</v>
      </c>
      <c r="C11" s="4" t="s">
        <v>12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201"/>
      <c r="B12" s="2" t="s">
        <v>15</v>
      </c>
      <c r="C12" s="4" t="s">
        <v>11</v>
      </c>
      <c r="D12" s="6">
        <v>73</v>
      </c>
      <c r="E12" s="6">
        <v>15</v>
      </c>
      <c r="F12" s="6">
        <v>13</v>
      </c>
      <c r="G12" s="6">
        <v>42</v>
      </c>
      <c r="H12" s="6">
        <v>4</v>
      </c>
      <c r="I12" s="6">
        <v>147</v>
      </c>
      <c r="J12" s="7">
        <v>7120</v>
      </c>
      <c r="K12" s="7">
        <v>1463</v>
      </c>
      <c r="L12" s="7">
        <v>1268</v>
      </c>
      <c r="M12" s="7">
        <v>4097</v>
      </c>
      <c r="N12" s="6">
        <v>390</v>
      </c>
      <c r="O12" s="7">
        <v>14338</v>
      </c>
    </row>
    <row r="13" spans="1:15" x14ac:dyDescent="0.25">
      <c r="A13" s="201"/>
      <c r="B13" s="2" t="s">
        <v>15</v>
      </c>
      <c r="C13" s="4" t="s">
        <v>12</v>
      </c>
      <c r="D13" s="6">
        <v>50</v>
      </c>
      <c r="E13" s="6">
        <v>14</v>
      </c>
      <c r="F13" s="6">
        <v>17</v>
      </c>
      <c r="G13" s="6">
        <v>31</v>
      </c>
      <c r="H13" s="6">
        <v>5</v>
      </c>
      <c r="I13" s="6">
        <v>117</v>
      </c>
      <c r="J13" s="7">
        <v>8880</v>
      </c>
      <c r="K13" s="7">
        <v>2486</v>
      </c>
      <c r="L13" s="7">
        <v>3019</v>
      </c>
      <c r="M13" s="7">
        <v>5506</v>
      </c>
      <c r="N13" s="6">
        <v>888</v>
      </c>
      <c r="O13" s="7">
        <v>20779</v>
      </c>
    </row>
    <row r="14" spans="1:15" x14ac:dyDescent="0.25">
      <c r="A14" s="201"/>
      <c r="B14" s="2" t="s">
        <v>16</v>
      </c>
      <c r="C14" s="4" t="s">
        <v>11</v>
      </c>
      <c r="D14" s="7">
        <v>2543</v>
      </c>
      <c r="E14" s="6">
        <v>829</v>
      </c>
      <c r="F14" s="6">
        <v>673</v>
      </c>
      <c r="G14" s="7">
        <v>1253</v>
      </c>
      <c r="H14" s="6">
        <v>132</v>
      </c>
      <c r="I14" s="7">
        <v>5430</v>
      </c>
      <c r="J14" s="7">
        <v>227164</v>
      </c>
      <c r="K14" s="7">
        <v>74054</v>
      </c>
      <c r="L14" s="7">
        <v>60119</v>
      </c>
      <c r="M14" s="7">
        <v>111930</v>
      </c>
      <c r="N14" s="7">
        <v>11791</v>
      </c>
      <c r="O14" s="7">
        <v>485058</v>
      </c>
    </row>
    <row r="15" spans="1:15" x14ac:dyDescent="0.25">
      <c r="A15" s="201"/>
      <c r="B15" s="2" t="s">
        <v>17</v>
      </c>
      <c r="C15" s="4" t="s">
        <v>12</v>
      </c>
      <c r="D15" s="7">
        <v>3052</v>
      </c>
      <c r="E15" s="6">
        <v>938</v>
      </c>
      <c r="F15" s="6">
        <v>728</v>
      </c>
      <c r="G15" s="7">
        <v>1424</v>
      </c>
      <c r="H15" s="6">
        <v>164</v>
      </c>
      <c r="I15" s="7">
        <v>6306</v>
      </c>
      <c r="J15" s="7">
        <v>544230</v>
      </c>
      <c r="K15" s="7">
        <v>167263</v>
      </c>
      <c r="L15" s="7">
        <v>129816</v>
      </c>
      <c r="M15" s="7">
        <v>253926</v>
      </c>
      <c r="N15" s="7">
        <v>29244</v>
      </c>
      <c r="O15" s="7">
        <v>1124479</v>
      </c>
    </row>
    <row r="16" spans="1:15" x14ac:dyDescent="0.25">
      <c r="A16" s="201"/>
      <c r="B16" s="2" t="s">
        <v>18</v>
      </c>
      <c r="C16" s="4" t="s">
        <v>11</v>
      </c>
      <c r="D16" s="6">
        <v>588</v>
      </c>
      <c r="E16" s="6">
        <v>207</v>
      </c>
      <c r="F16" s="6">
        <v>100</v>
      </c>
      <c r="G16" s="6">
        <v>356</v>
      </c>
      <c r="H16" s="6">
        <v>19</v>
      </c>
      <c r="I16" s="7">
        <v>1270</v>
      </c>
      <c r="J16" s="7">
        <v>93915</v>
      </c>
      <c r="K16" s="7">
        <v>33062</v>
      </c>
      <c r="L16" s="7">
        <v>15972</v>
      </c>
      <c r="M16" s="7">
        <v>56860</v>
      </c>
      <c r="N16" s="7">
        <v>3035</v>
      </c>
      <c r="O16" s="7">
        <v>202844</v>
      </c>
    </row>
    <row r="17" spans="1:15" x14ac:dyDescent="0.25">
      <c r="A17" s="201"/>
      <c r="B17" s="2" t="s">
        <v>19</v>
      </c>
      <c r="C17" s="4" t="s">
        <v>12</v>
      </c>
      <c r="D17" s="7">
        <v>1587</v>
      </c>
      <c r="E17" s="6">
        <v>482</v>
      </c>
      <c r="F17" s="6">
        <v>311</v>
      </c>
      <c r="G17" s="7">
        <v>1029</v>
      </c>
      <c r="H17" s="6">
        <v>53</v>
      </c>
      <c r="I17" s="7">
        <v>3462</v>
      </c>
      <c r="J17" s="7">
        <v>313885</v>
      </c>
      <c r="K17" s="7">
        <v>95332</v>
      </c>
      <c r="L17" s="7">
        <v>61511</v>
      </c>
      <c r="M17" s="7">
        <v>203521</v>
      </c>
      <c r="N17" s="7">
        <v>10483</v>
      </c>
      <c r="O17" s="7">
        <v>684732</v>
      </c>
    </row>
    <row r="18" spans="1:15" x14ac:dyDescent="0.25">
      <c r="A18" s="201"/>
      <c r="B18" s="202" t="s">
        <v>8</v>
      </c>
      <c r="C18" s="202"/>
      <c r="D18" s="7">
        <v>7893</v>
      </c>
      <c r="E18" s="7">
        <v>2485</v>
      </c>
      <c r="F18" s="7">
        <v>1842</v>
      </c>
      <c r="G18" s="7">
        <v>4135</v>
      </c>
      <c r="H18" s="6">
        <v>377</v>
      </c>
      <c r="I18" s="10">
        <v>16732</v>
      </c>
      <c r="J18" s="7">
        <v>1195194</v>
      </c>
      <c r="K18" s="7">
        <v>373660</v>
      </c>
      <c r="L18" s="7">
        <v>271705</v>
      </c>
      <c r="M18" s="7">
        <v>635840</v>
      </c>
      <c r="N18" s="7">
        <v>55831</v>
      </c>
      <c r="O18" s="12">
        <v>2532230</v>
      </c>
    </row>
    <row r="19" spans="1:15" x14ac:dyDescent="0.25">
      <c r="A19" s="201" t="s">
        <v>20</v>
      </c>
      <c r="B19" s="2" t="s">
        <v>10</v>
      </c>
      <c r="C19" s="4" t="s">
        <v>11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5">
      <c r="A20" s="201"/>
      <c r="B20" s="2" t="s">
        <v>10</v>
      </c>
      <c r="C20" s="4" t="s">
        <v>12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5">
      <c r="A21" s="201"/>
      <c r="B21" s="2" t="s">
        <v>13</v>
      </c>
      <c r="C21" s="4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A22" s="201"/>
      <c r="B22" s="2" t="s">
        <v>13</v>
      </c>
      <c r="C22" s="4" t="s">
        <v>12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201"/>
      <c r="B23" s="2" t="s">
        <v>14</v>
      </c>
      <c r="C23" s="4" t="s">
        <v>11</v>
      </c>
      <c r="D23" s="6">
        <v>4</v>
      </c>
      <c r="E23" s="6">
        <v>3</v>
      </c>
      <c r="F23" s="6">
        <v>2</v>
      </c>
      <c r="G23" s="5"/>
      <c r="H23" s="6">
        <v>3</v>
      </c>
      <c r="I23" s="6">
        <v>12</v>
      </c>
      <c r="J23" s="7">
        <v>1135</v>
      </c>
      <c r="K23" s="6">
        <v>852</v>
      </c>
      <c r="L23" s="6">
        <v>568</v>
      </c>
      <c r="M23" s="5"/>
      <c r="N23" s="6">
        <v>852</v>
      </c>
      <c r="O23" s="7">
        <v>3407</v>
      </c>
    </row>
    <row r="24" spans="1:15" x14ac:dyDescent="0.25">
      <c r="A24" s="201"/>
      <c r="B24" s="2" t="s">
        <v>14</v>
      </c>
      <c r="C24" s="4" t="s">
        <v>12</v>
      </c>
      <c r="D24" s="6">
        <v>13</v>
      </c>
      <c r="E24" s="6">
        <v>4</v>
      </c>
      <c r="F24" s="6">
        <v>8</v>
      </c>
      <c r="G24" s="6">
        <v>2</v>
      </c>
      <c r="H24" s="6">
        <v>9</v>
      </c>
      <c r="I24" s="6">
        <v>36</v>
      </c>
      <c r="J24" s="7">
        <v>3889</v>
      </c>
      <c r="K24" s="7">
        <v>1196</v>
      </c>
      <c r="L24" s="7">
        <v>2393</v>
      </c>
      <c r="M24" s="6">
        <v>598</v>
      </c>
      <c r="N24" s="7">
        <v>2692</v>
      </c>
      <c r="O24" s="7">
        <v>10768</v>
      </c>
    </row>
    <row r="25" spans="1:15" x14ac:dyDescent="0.25">
      <c r="A25" s="201"/>
      <c r="B25" s="2" t="s">
        <v>15</v>
      </c>
      <c r="C25" s="4" t="s">
        <v>11</v>
      </c>
      <c r="D25" s="6">
        <v>114</v>
      </c>
      <c r="E25" s="6">
        <v>52</v>
      </c>
      <c r="F25" s="6">
        <v>77</v>
      </c>
      <c r="G25" s="6">
        <v>36</v>
      </c>
      <c r="H25" s="6">
        <v>126</v>
      </c>
      <c r="I25" s="6">
        <v>405</v>
      </c>
      <c r="J25" s="7">
        <v>11119</v>
      </c>
      <c r="K25" s="7">
        <v>5072</v>
      </c>
      <c r="L25" s="7">
        <v>7510</v>
      </c>
      <c r="M25" s="7">
        <v>3511</v>
      </c>
      <c r="N25" s="7">
        <v>12290</v>
      </c>
      <c r="O25" s="7">
        <v>39502</v>
      </c>
    </row>
    <row r="26" spans="1:15" x14ac:dyDescent="0.25">
      <c r="A26" s="201"/>
      <c r="B26" s="2" t="s">
        <v>15</v>
      </c>
      <c r="C26" s="4" t="s">
        <v>12</v>
      </c>
      <c r="D26" s="6">
        <v>401</v>
      </c>
      <c r="E26" s="6">
        <v>237</v>
      </c>
      <c r="F26" s="6">
        <v>345</v>
      </c>
      <c r="G26" s="6">
        <v>165</v>
      </c>
      <c r="H26" s="6">
        <v>364</v>
      </c>
      <c r="I26" s="7">
        <v>1512</v>
      </c>
      <c r="J26" s="7">
        <v>71219</v>
      </c>
      <c r="K26" s="7">
        <v>42092</v>
      </c>
      <c r="L26" s="7">
        <v>61273</v>
      </c>
      <c r="M26" s="7">
        <v>29305</v>
      </c>
      <c r="N26" s="7">
        <v>64648</v>
      </c>
      <c r="O26" s="7">
        <v>268537</v>
      </c>
    </row>
    <row r="27" spans="1:15" x14ac:dyDescent="0.25">
      <c r="A27" s="201"/>
      <c r="B27" s="2" t="s">
        <v>16</v>
      </c>
      <c r="C27" s="4" t="s">
        <v>11</v>
      </c>
      <c r="D27" s="6">
        <v>264</v>
      </c>
      <c r="E27" s="6">
        <v>77</v>
      </c>
      <c r="F27" s="6">
        <v>119</v>
      </c>
      <c r="G27" s="6">
        <v>54</v>
      </c>
      <c r="H27" s="6">
        <v>84</v>
      </c>
      <c r="I27" s="6">
        <v>598</v>
      </c>
      <c r="J27" s="7">
        <v>23583</v>
      </c>
      <c r="K27" s="7">
        <v>6878</v>
      </c>
      <c r="L27" s="7">
        <v>10630</v>
      </c>
      <c r="M27" s="7">
        <v>4824</v>
      </c>
      <c r="N27" s="7">
        <v>7504</v>
      </c>
      <c r="O27" s="7">
        <v>53419</v>
      </c>
    </row>
    <row r="28" spans="1:15" x14ac:dyDescent="0.25">
      <c r="A28" s="201"/>
      <c r="B28" s="2" t="s">
        <v>17</v>
      </c>
      <c r="C28" s="4" t="s">
        <v>12</v>
      </c>
      <c r="D28" s="6">
        <v>768</v>
      </c>
      <c r="E28" s="6">
        <v>205</v>
      </c>
      <c r="F28" s="6">
        <v>339</v>
      </c>
      <c r="G28" s="6">
        <v>147</v>
      </c>
      <c r="H28" s="6">
        <v>194</v>
      </c>
      <c r="I28" s="7">
        <v>1653</v>
      </c>
      <c r="J28" s="7">
        <v>136949</v>
      </c>
      <c r="K28" s="7">
        <v>36555</v>
      </c>
      <c r="L28" s="7">
        <v>60450</v>
      </c>
      <c r="M28" s="7">
        <v>26213</v>
      </c>
      <c r="N28" s="7">
        <v>34594</v>
      </c>
      <c r="O28" s="7">
        <v>294761</v>
      </c>
    </row>
    <row r="29" spans="1:15" x14ac:dyDescent="0.25">
      <c r="A29" s="201"/>
      <c r="B29" s="2" t="s">
        <v>18</v>
      </c>
      <c r="C29" s="4" t="s">
        <v>11</v>
      </c>
      <c r="D29" s="6">
        <v>1</v>
      </c>
      <c r="E29" s="5"/>
      <c r="F29" s="6">
        <v>3</v>
      </c>
      <c r="G29" s="5"/>
      <c r="H29" s="5"/>
      <c r="I29" s="6">
        <v>4</v>
      </c>
      <c r="J29" s="6">
        <v>160</v>
      </c>
      <c r="K29" s="5"/>
      <c r="L29" s="6">
        <v>479</v>
      </c>
      <c r="M29" s="5"/>
      <c r="N29" s="5"/>
      <c r="O29" s="6">
        <v>639</v>
      </c>
    </row>
    <row r="30" spans="1:15" x14ac:dyDescent="0.25">
      <c r="A30" s="201"/>
      <c r="B30" s="2" t="s">
        <v>19</v>
      </c>
      <c r="C30" s="4" t="s">
        <v>12</v>
      </c>
      <c r="D30" s="6">
        <v>4</v>
      </c>
      <c r="E30" s="6">
        <v>1</v>
      </c>
      <c r="F30" s="6">
        <v>2</v>
      </c>
      <c r="G30" s="6">
        <v>4</v>
      </c>
      <c r="H30" s="5"/>
      <c r="I30" s="6">
        <v>11</v>
      </c>
      <c r="J30" s="6">
        <v>791</v>
      </c>
      <c r="K30" s="6">
        <v>198</v>
      </c>
      <c r="L30" s="6">
        <v>396</v>
      </c>
      <c r="M30" s="6">
        <v>791</v>
      </c>
      <c r="N30" s="5"/>
      <c r="O30" s="7">
        <v>2176</v>
      </c>
    </row>
    <row r="31" spans="1:15" x14ac:dyDescent="0.25">
      <c r="A31" s="201"/>
      <c r="B31" s="202" t="s">
        <v>8</v>
      </c>
      <c r="C31" s="202"/>
      <c r="D31" s="7">
        <v>1569</v>
      </c>
      <c r="E31" s="6">
        <v>579</v>
      </c>
      <c r="F31" s="6">
        <v>895</v>
      </c>
      <c r="G31" s="6">
        <v>408</v>
      </c>
      <c r="H31" s="6">
        <v>780</v>
      </c>
      <c r="I31" s="10">
        <v>4231</v>
      </c>
      <c r="J31" s="7">
        <v>248845</v>
      </c>
      <c r="K31" s="7">
        <v>92843</v>
      </c>
      <c r="L31" s="7">
        <v>143699</v>
      </c>
      <c r="M31" s="7">
        <v>65242</v>
      </c>
      <c r="N31" s="7">
        <v>122580</v>
      </c>
      <c r="O31" s="12">
        <v>673209</v>
      </c>
    </row>
    <row r="32" spans="1:15" x14ac:dyDescent="0.25">
      <c r="A32" s="201" t="s">
        <v>21</v>
      </c>
      <c r="B32" s="2" t="s">
        <v>10</v>
      </c>
      <c r="C32" s="4" t="s">
        <v>11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201"/>
      <c r="B33" s="2" t="s">
        <v>10</v>
      </c>
      <c r="C33" s="4" t="s">
        <v>12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201"/>
      <c r="B34" s="2" t="s">
        <v>13</v>
      </c>
      <c r="C34" s="4" t="s">
        <v>11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201"/>
      <c r="B35" s="2" t="s">
        <v>13</v>
      </c>
      <c r="C35" s="4" t="s">
        <v>12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201"/>
      <c r="B36" s="2" t="s">
        <v>14</v>
      </c>
      <c r="C36" s="4" t="s">
        <v>11</v>
      </c>
      <c r="D36" s="5"/>
      <c r="E36" s="6">
        <v>1</v>
      </c>
      <c r="F36" s="5"/>
      <c r="G36" s="5"/>
      <c r="H36" s="5"/>
      <c r="I36" s="6">
        <v>1</v>
      </c>
      <c r="J36" s="5"/>
      <c r="K36" s="6">
        <v>284</v>
      </c>
      <c r="L36" s="5"/>
      <c r="M36" s="5"/>
      <c r="N36" s="5"/>
      <c r="O36" s="6">
        <v>284</v>
      </c>
    </row>
    <row r="37" spans="1:15" x14ac:dyDescent="0.25">
      <c r="A37" s="201"/>
      <c r="B37" s="2" t="s">
        <v>14</v>
      </c>
      <c r="C37" s="4" t="s">
        <v>12</v>
      </c>
      <c r="D37" s="5"/>
      <c r="E37" s="5"/>
      <c r="F37" s="6">
        <v>1</v>
      </c>
      <c r="G37" s="5"/>
      <c r="H37" s="5"/>
      <c r="I37" s="6">
        <v>1</v>
      </c>
      <c r="J37" s="5"/>
      <c r="K37" s="5"/>
      <c r="L37" s="6">
        <v>299</v>
      </c>
      <c r="M37" s="5"/>
      <c r="N37" s="5"/>
      <c r="O37" s="6">
        <v>299</v>
      </c>
    </row>
    <row r="38" spans="1:15" x14ac:dyDescent="0.25">
      <c r="A38" s="201"/>
      <c r="B38" s="2" t="s">
        <v>15</v>
      </c>
      <c r="C38" s="4" t="s">
        <v>11</v>
      </c>
      <c r="D38" s="6">
        <v>389</v>
      </c>
      <c r="E38" s="6">
        <v>34</v>
      </c>
      <c r="F38" s="6">
        <v>72</v>
      </c>
      <c r="G38" s="6">
        <v>18</v>
      </c>
      <c r="H38" s="6">
        <v>10</v>
      </c>
      <c r="I38" s="6">
        <v>523</v>
      </c>
      <c r="J38" s="7">
        <v>37942</v>
      </c>
      <c r="K38" s="7">
        <v>3316</v>
      </c>
      <c r="L38" s="7">
        <v>7023</v>
      </c>
      <c r="M38" s="7">
        <v>1756</v>
      </c>
      <c r="N38" s="6">
        <v>975</v>
      </c>
      <c r="O38" s="7">
        <v>51012</v>
      </c>
    </row>
    <row r="39" spans="1:15" x14ac:dyDescent="0.25">
      <c r="A39" s="201"/>
      <c r="B39" s="2" t="s">
        <v>15</v>
      </c>
      <c r="C39" s="4" t="s">
        <v>12</v>
      </c>
      <c r="D39" s="6">
        <v>368</v>
      </c>
      <c r="E39" s="6">
        <v>44</v>
      </c>
      <c r="F39" s="6">
        <v>101</v>
      </c>
      <c r="G39" s="6">
        <v>32</v>
      </c>
      <c r="H39" s="6">
        <v>35</v>
      </c>
      <c r="I39" s="6">
        <v>580</v>
      </c>
      <c r="J39" s="7">
        <v>65358</v>
      </c>
      <c r="K39" s="7">
        <v>7815</v>
      </c>
      <c r="L39" s="7">
        <v>17938</v>
      </c>
      <c r="M39" s="7">
        <v>5683</v>
      </c>
      <c r="N39" s="7">
        <v>6216</v>
      </c>
      <c r="O39" s="7">
        <v>103010</v>
      </c>
    </row>
    <row r="40" spans="1:15" x14ac:dyDescent="0.25">
      <c r="A40" s="201"/>
      <c r="B40" s="2" t="s">
        <v>16</v>
      </c>
      <c r="C40" s="4" t="s">
        <v>11</v>
      </c>
      <c r="D40" s="7">
        <v>16253</v>
      </c>
      <c r="E40" s="7">
        <v>2021</v>
      </c>
      <c r="F40" s="7">
        <v>2931</v>
      </c>
      <c r="G40" s="7">
        <v>1136</v>
      </c>
      <c r="H40" s="6">
        <v>638</v>
      </c>
      <c r="I40" s="7">
        <v>22979</v>
      </c>
      <c r="J40" s="7">
        <v>1451868</v>
      </c>
      <c r="K40" s="7">
        <v>180534</v>
      </c>
      <c r="L40" s="7">
        <v>261824</v>
      </c>
      <c r="M40" s="7">
        <v>101478</v>
      </c>
      <c r="N40" s="7">
        <v>56992</v>
      </c>
      <c r="O40" s="7">
        <v>2052696</v>
      </c>
    </row>
    <row r="41" spans="1:15" x14ac:dyDescent="0.25">
      <c r="A41" s="201"/>
      <c r="B41" s="2" t="s">
        <v>17</v>
      </c>
      <c r="C41" s="4" t="s">
        <v>12</v>
      </c>
      <c r="D41" s="7">
        <v>17312</v>
      </c>
      <c r="E41" s="7">
        <v>1980</v>
      </c>
      <c r="F41" s="7">
        <v>3633</v>
      </c>
      <c r="G41" s="7">
        <v>1329</v>
      </c>
      <c r="H41" s="6">
        <v>778</v>
      </c>
      <c r="I41" s="7">
        <v>25032</v>
      </c>
      <c r="J41" s="7">
        <v>3087060</v>
      </c>
      <c r="K41" s="7">
        <v>353072</v>
      </c>
      <c r="L41" s="7">
        <v>647833</v>
      </c>
      <c r="M41" s="7">
        <v>236986</v>
      </c>
      <c r="N41" s="7">
        <v>138732</v>
      </c>
      <c r="O41" s="7">
        <v>4463683</v>
      </c>
    </row>
    <row r="42" spans="1:15" x14ac:dyDescent="0.25">
      <c r="A42" s="201"/>
      <c r="B42" s="2" t="s">
        <v>18</v>
      </c>
      <c r="C42" s="4" t="s">
        <v>11</v>
      </c>
      <c r="D42" s="7">
        <v>6684</v>
      </c>
      <c r="E42" s="6">
        <v>449</v>
      </c>
      <c r="F42" s="6">
        <v>608</v>
      </c>
      <c r="G42" s="6">
        <v>191</v>
      </c>
      <c r="H42" s="6">
        <v>132</v>
      </c>
      <c r="I42" s="7">
        <v>8064</v>
      </c>
      <c r="J42" s="7">
        <v>1067561</v>
      </c>
      <c r="K42" s="7">
        <v>71714</v>
      </c>
      <c r="L42" s="7">
        <v>97109</v>
      </c>
      <c r="M42" s="7">
        <v>30506</v>
      </c>
      <c r="N42" s="7">
        <v>21083</v>
      </c>
      <c r="O42" s="7">
        <v>1287973</v>
      </c>
    </row>
    <row r="43" spans="1:15" x14ac:dyDescent="0.25">
      <c r="A43" s="201"/>
      <c r="B43" s="2" t="s">
        <v>19</v>
      </c>
      <c r="C43" s="4" t="s">
        <v>12</v>
      </c>
      <c r="D43" s="7">
        <v>15713</v>
      </c>
      <c r="E43" s="6">
        <v>811</v>
      </c>
      <c r="F43" s="7">
        <v>1830</v>
      </c>
      <c r="G43" s="6">
        <v>451</v>
      </c>
      <c r="H43" s="6">
        <v>385</v>
      </c>
      <c r="I43" s="7">
        <v>19190</v>
      </c>
      <c r="J43" s="7">
        <v>3107795</v>
      </c>
      <c r="K43" s="7">
        <v>160404</v>
      </c>
      <c r="L43" s="7">
        <v>361946</v>
      </c>
      <c r="M43" s="7">
        <v>89201</v>
      </c>
      <c r="N43" s="7">
        <v>76147</v>
      </c>
      <c r="O43" s="7">
        <v>3795493</v>
      </c>
    </row>
    <row r="44" spans="1:15" x14ac:dyDescent="0.25">
      <c r="A44" s="201"/>
      <c r="B44" s="202" t="s">
        <v>8</v>
      </c>
      <c r="C44" s="202"/>
      <c r="D44" s="7">
        <v>56719</v>
      </c>
      <c r="E44" s="7">
        <v>5340</v>
      </c>
      <c r="F44" s="7">
        <v>9176</v>
      </c>
      <c r="G44" s="7">
        <v>3157</v>
      </c>
      <c r="H44" s="7">
        <v>1978</v>
      </c>
      <c r="I44" s="10">
        <v>76370</v>
      </c>
      <c r="J44" s="7">
        <v>8817584</v>
      </c>
      <c r="K44" s="7">
        <v>777139</v>
      </c>
      <c r="L44" s="7">
        <v>1393972</v>
      </c>
      <c r="M44" s="7">
        <v>465610</v>
      </c>
      <c r="N44" s="7">
        <v>300145</v>
      </c>
      <c r="O44" s="12">
        <v>11754450</v>
      </c>
    </row>
    <row r="45" spans="1:15" x14ac:dyDescent="0.25">
      <c r="A45" s="201" t="s">
        <v>22</v>
      </c>
      <c r="B45" s="2" t="s">
        <v>10</v>
      </c>
      <c r="C45" s="4" t="s">
        <v>11</v>
      </c>
      <c r="D45" s="6">
        <v>23</v>
      </c>
      <c r="E45" s="5"/>
      <c r="F45" s="5"/>
      <c r="G45" s="5"/>
      <c r="H45" s="5"/>
      <c r="I45" s="6">
        <v>23</v>
      </c>
      <c r="J45" s="7">
        <v>9998</v>
      </c>
      <c r="K45" s="5"/>
      <c r="L45" s="5"/>
      <c r="M45" s="5"/>
      <c r="N45" s="5"/>
      <c r="O45" s="7">
        <v>9998</v>
      </c>
    </row>
    <row r="46" spans="1:15" x14ac:dyDescent="0.25">
      <c r="A46" s="201"/>
      <c r="B46" s="2" t="s">
        <v>10</v>
      </c>
      <c r="C46" s="4" t="s">
        <v>12</v>
      </c>
      <c r="D46" s="6">
        <v>28</v>
      </c>
      <c r="E46" s="5"/>
      <c r="F46" s="5"/>
      <c r="G46" s="6">
        <v>2</v>
      </c>
      <c r="H46" s="6">
        <v>1</v>
      </c>
      <c r="I46" s="6">
        <v>31</v>
      </c>
      <c r="J46" s="7">
        <v>11807</v>
      </c>
      <c r="K46" s="5"/>
      <c r="L46" s="5"/>
      <c r="M46" s="6">
        <v>843</v>
      </c>
      <c r="N46" s="6">
        <v>422</v>
      </c>
      <c r="O46" s="7">
        <v>13072</v>
      </c>
    </row>
    <row r="47" spans="1:15" x14ac:dyDescent="0.25">
      <c r="A47" s="201"/>
      <c r="B47" s="2" t="s">
        <v>13</v>
      </c>
      <c r="C47" s="4" t="s">
        <v>11</v>
      </c>
      <c r="D47" s="6">
        <v>137</v>
      </c>
      <c r="E47" s="6">
        <v>5</v>
      </c>
      <c r="F47" s="6">
        <v>8</v>
      </c>
      <c r="G47" s="6">
        <v>11</v>
      </c>
      <c r="H47" s="6">
        <v>32</v>
      </c>
      <c r="I47" s="6">
        <v>193</v>
      </c>
      <c r="J47" s="7">
        <v>59243</v>
      </c>
      <c r="K47" s="7">
        <v>2162</v>
      </c>
      <c r="L47" s="7">
        <v>3459</v>
      </c>
      <c r="M47" s="7">
        <v>4757</v>
      </c>
      <c r="N47" s="7">
        <v>13838</v>
      </c>
      <c r="O47" s="7">
        <v>83459</v>
      </c>
    </row>
    <row r="48" spans="1:15" x14ac:dyDescent="0.25">
      <c r="A48" s="201"/>
      <c r="B48" s="2" t="s">
        <v>13</v>
      </c>
      <c r="C48" s="4" t="s">
        <v>12</v>
      </c>
      <c r="D48" s="6">
        <v>123</v>
      </c>
      <c r="E48" s="6">
        <v>2</v>
      </c>
      <c r="F48" s="6">
        <v>3</v>
      </c>
      <c r="G48" s="6">
        <v>11</v>
      </c>
      <c r="H48" s="6">
        <v>30</v>
      </c>
      <c r="I48" s="6">
        <v>169</v>
      </c>
      <c r="J48" s="7">
        <v>51858</v>
      </c>
      <c r="K48" s="6">
        <v>843</v>
      </c>
      <c r="L48" s="7">
        <v>1265</v>
      </c>
      <c r="M48" s="7">
        <v>4638</v>
      </c>
      <c r="N48" s="7">
        <v>12648</v>
      </c>
      <c r="O48" s="7">
        <v>71252</v>
      </c>
    </row>
    <row r="49" spans="1:15" x14ac:dyDescent="0.25">
      <c r="A49" s="201"/>
      <c r="B49" s="2" t="s">
        <v>14</v>
      </c>
      <c r="C49" s="4" t="s">
        <v>11</v>
      </c>
      <c r="D49" s="6">
        <v>932</v>
      </c>
      <c r="E49" s="6">
        <v>136</v>
      </c>
      <c r="F49" s="6">
        <v>296</v>
      </c>
      <c r="G49" s="6">
        <v>163</v>
      </c>
      <c r="H49" s="6">
        <v>164</v>
      </c>
      <c r="I49" s="7">
        <v>1691</v>
      </c>
      <c r="J49" s="7">
        <v>264555</v>
      </c>
      <c r="K49" s="7">
        <v>38605</v>
      </c>
      <c r="L49" s="7">
        <v>84022</v>
      </c>
      <c r="M49" s="7">
        <v>46269</v>
      </c>
      <c r="N49" s="7">
        <v>46553</v>
      </c>
      <c r="O49" s="7">
        <v>480004</v>
      </c>
    </row>
    <row r="50" spans="1:15" x14ac:dyDescent="0.25">
      <c r="A50" s="201"/>
      <c r="B50" s="2" t="s">
        <v>14</v>
      </c>
      <c r="C50" s="4" t="s">
        <v>12</v>
      </c>
      <c r="D50" s="7">
        <v>1014</v>
      </c>
      <c r="E50" s="6">
        <v>163</v>
      </c>
      <c r="F50" s="6">
        <v>449</v>
      </c>
      <c r="G50" s="6">
        <v>216</v>
      </c>
      <c r="H50" s="6">
        <v>212</v>
      </c>
      <c r="I50" s="7">
        <v>2054</v>
      </c>
      <c r="J50" s="7">
        <v>303313</v>
      </c>
      <c r="K50" s="7">
        <v>48757</v>
      </c>
      <c r="L50" s="7">
        <v>134307</v>
      </c>
      <c r="M50" s="7">
        <v>64611</v>
      </c>
      <c r="N50" s="7">
        <v>63414</v>
      </c>
      <c r="O50" s="7">
        <v>614402</v>
      </c>
    </row>
    <row r="51" spans="1:15" x14ac:dyDescent="0.25">
      <c r="A51" s="201"/>
      <c r="B51" s="2" t="s">
        <v>15</v>
      </c>
      <c r="C51" s="4" t="s">
        <v>11</v>
      </c>
      <c r="D51" s="7">
        <v>1287</v>
      </c>
      <c r="E51" s="6">
        <v>323</v>
      </c>
      <c r="F51" s="6">
        <v>956</v>
      </c>
      <c r="G51" s="6">
        <v>328</v>
      </c>
      <c r="H51" s="6">
        <v>248</v>
      </c>
      <c r="I51" s="7">
        <v>3142</v>
      </c>
      <c r="J51" s="7">
        <v>125531</v>
      </c>
      <c r="K51" s="7">
        <v>31505</v>
      </c>
      <c r="L51" s="7">
        <v>93246</v>
      </c>
      <c r="M51" s="7">
        <v>31992</v>
      </c>
      <c r="N51" s="7">
        <v>24189</v>
      </c>
      <c r="O51" s="7">
        <v>306463</v>
      </c>
    </row>
    <row r="52" spans="1:15" x14ac:dyDescent="0.25">
      <c r="A52" s="201"/>
      <c r="B52" s="2" t="s">
        <v>15</v>
      </c>
      <c r="C52" s="4" t="s">
        <v>12</v>
      </c>
      <c r="D52" s="7">
        <v>1640</v>
      </c>
      <c r="E52" s="6">
        <v>515</v>
      </c>
      <c r="F52" s="7">
        <v>1323</v>
      </c>
      <c r="G52" s="6">
        <v>500</v>
      </c>
      <c r="H52" s="6">
        <v>418</v>
      </c>
      <c r="I52" s="7">
        <v>4396</v>
      </c>
      <c r="J52" s="7">
        <v>291270</v>
      </c>
      <c r="K52" s="7">
        <v>91466</v>
      </c>
      <c r="L52" s="7">
        <v>234970</v>
      </c>
      <c r="M52" s="7">
        <v>88802</v>
      </c>
      <c r="N52" s="7">
        <v>74238</v>
      </c>
      <c r="O52" s="7">
        <v>780746</v>
      </c>
    </row>
    <row r="53" spans="1:15" x14ac:dyDescent="0.25">
      <c r="A53" s="201"/>
      <c r="B53" s="2" t="s">
        <v>16</v>
      </c>
      <c r="C53" s="4" t="s">
        <v>11</v>
      </c>
      <c r="D53" s="7">
        <v>15796</v>
      </c>
      <c r="E53" s="7">
        <v>2969</v>
      </c>
      <c r="F53" s="7">
        <v>5190</v>
      </c>
      <c r="G53" s="7">
        <v>2112</v>
      </c>
      <c r="H53" s="7">
        <v>1835</v>
      </c>
      <c r="I53" s="7">
        <v>27902</v>
      </c>
      <c r="J53" s="7">
        <v>1411045</v>
      </c>
      <c r="K53" s="7">
        <v>265218</v>
      </c>
      <c r="L53" s="7">
        <v>463619</v>
      </c>
      <c r="M53" s="7">
        <v>188663</v>
      </c>
      <c r="N53" s="7">
        <v>163919</v>
      </c>
      <c r="O53" s="7">
        <v>2492464</v>
      </c>
    </row>
    <row r="54" spans="1:15" x14ac:dyDescent="0.25">
      <c r="A54" s="201"/>
      <c r="B54" s="2" t="s">
        <v>17</v>
      </c>
      <c r="C54" s="4" t="s">
        <v>12</v>
      </c>
      <c r="D54" s="7">
        <v>16952</v>
      </c>
      <c r="E54" s="7">
        <v>2915</v>
      </c>
      <c r="F54" s="7">
        <v>5780</v>
      </c>
      <c r="G54" s="7">
        <v>2256</v>
      </c>
      <c r="H54" s="7">
        <v>2021</v>
      </c>
      <c r="I54" s="7">
        <v>29924</v>
      </c>
      <c r="J54" s="7">
        <v>3022865</v>
      </c>
      <c r="K54" s="7">
        <v>519800</v>
      </c>
      <c r="L54" s="7">
        <v>1030684</v>
      </c>
      <c r="M54" s="7">
        <v>402288</v>
      </c>
      <c r="N54" s="7">
        <v>360383</v>
      </c>
      <c r="O54" s="7">
        <v>5336020</v>
      </c>
    </row>
    <row r="55" spans="1:15" x14ac:dyDescent="0.25">
      <c r="A55" s="201"/>
      <c r="B55" s="2" t="s">
        <v>18</v>
      </c>
      <c r="C55" s="4" t="s">
        <v>11</v>
      </c>
      <c r="D55" s="7">
        <v>4269</v>
      </c>
      <c r="E55" s="6">
        <v>515</v>
      </c>
      <c r="F55" s="6">
        <v>836</v>
      </c>
      <c r="G55" s="6">
        <v>317</v>
      </c>
      <c r="H55" s="6">
        <v>404</v>
      </c>
      <c r="I55" s="7">
        <v>6341</v>
      </c>
      <c r="J55" s="7">
        <v>681840</v>
      </c>
      <c r="K55" s="7">
        <v>82255</v>
      </c>
      <c r="L55" s="7">
        <v>133525</v>
      </c>
      <c r="M55" s="7">
        <v>50631</v>
      </c>
      <c r="N55" s="7">
        <v>64526</v>
      </c>
      <c r="O55" s="7">
        <v>1012777</v>
      </c>
    </row>
    <row r="56" spans="1:15" x14ac:dyDescent="0.25">
      <c r="A56" s="201"/>
      <c r="B56" s="2" t="s">
        <v>19</v>
      </c>
      <c r="C56" s="4" t="s">
        <v>12</v>
      </c>
      <c r="D56" s="7">
        <v>11343</v>
      </c>
      <c r="E56" s="7">
        <v>1167</v>
      </c>
      <c r="F56" s="7">
        <v>2644</v>
      </c>
      <c r="G56" s="6">
        <v>905</v>
      </c>
      <c r="H56" s="7">
        <v>1127</v>
      </c>
      <c r="I56" s="7">
        <v>17186</v>
      </c>
      <c r="J56" s="7">
        <v>2243475</v>
      </c>
      <c r="K56" s="7">
        <v>230815</v>
      </c>
      <c r="L56" s="7">
        <v>522943</v>
      </c>
      <c r="M56" s="7">
        <v>178995</v>
      </c>
      <c r="N56" s="7">
        <v>222904</v>
      </c>
      <c r="O56" s="7">
        <v>3399132</v>
      </c>
    </row>
    <row r="57" spans="1:15" x14ac:dyDescent="0.25">
      <c r="A57" s="201"/>
      <c r="B57" s="202" t="s">
        <v>8</v>
      </c>
      <c r="C57" s="202"/>
      <c r="D57" s="7">
        <v>53544</v>
      </c>
      <c r="E57" s="7">
        <v>8710</v>
      </c>
      <c r="F57" s="7">
        <v>17485</v>
      </c>
      <c r="G57" s="7">
        <v>6821</v>
      </c>
      <c r="H57" s="7">
        <v>6492</v>
      </c>
      <c r="I57" s="10">
        <v>93052</v>
      </c>
      <c r="J57" s="7">
        <v>8476800</v>
      </c>
      <c r="K57" s="7">
        <v>1311426</v>
      </c>
      <c r="L57" s="7">
        <v>2702040</v>
      </c>
      <c r="M57" s="7">
        <v>1062489</v>
      </c>
      <c r="N57" s="7">
        <v>1047034</v>
      </c>
      <c r="O57" s="12">
        <v>14599789</v>
      </c>
    </row>
    <row r="58" spans="1:15" x14ac:dyDescent="0.25">
      <c r="A58" s="201" t="s">
        <v>23</v>
      </c>
      <c r="B58" s="2" t="s">
        <v>10</v>
      </c>
      <c r="C58" s="4" t="s">
        <v>11</v>
      </c>
      <c r="D58" s="6">
        <v>561</v>
      </c>
      <c r="E58" s="6">
        <v>373</v>
      </c>
      <c r="F58" s="6">
        <v>37</v>
      </c>
      <c r="G58" s="6">
        <v>150</v>
      </c>
      <c r="H58" s="6">
        <v>5</v>
      </c>
      <c r="I58" s="7">
        <v>1126</v>
      </c>
      <c r="J58" s="7">
        <v>243872</v>
      </c>
      <c r="K58" s="7">
        <v>162147</v>
      </c>
      <c r="L58" s="7">
        <v>16084</v>
      </c>
      <c r="M58" s="7">
        <v>65206</v>
      </c>
      <c r="N58" s="7">
        <v>2174</v>
      </c>
      <c r="O58" s="7">
        <v>489483</v>
      </c>
    </row>
    <row r="59" spans="1:15" x14ac:dyDescent="0.25">
      <c r="A59" s="201"/>
      <c r="B59" s="2" t="s">
        <v>10</v>
      </c>
      <c r="C59" s="4" t="s">
        <v>12</v>
      </c>
      <c r="D59" s="6">
        <v>503</v>
      </c>
      <c r="E59" s="6">
        <v>327</v>
      </c>
      <c r="F59" s="6">
        <v>42</v>
      </c>
      <c r="G59" s="6">
        <v>147</v>
      </c>
      <c r="H59" s="6">
        <v>3</v>
      </c>
      <c r="I59" s="7">
        <v>1022</v>
      </c>
      <c r="J59" s="7">
        <v>212096</v>
      </c>
      <c r="K59" s="7">
        <v>137884</v>
      </c>
      <c r="L59" s="7">
        <v>17710</v>
      </c>
      <c r="M59" s="7">
        <v>61984</v>
      </c>
      <c r="N59" s="7">
        <v>1265</v>
      </c>
      <c r="O59" s="7">
        <v>430939</v>
      </c>
    </row>
    <row r="60" spans="1:15" x14ac:dyDescent="0.25">
      <c r="A60" s="201"/>
      <c r="B60" s="2" t="s">
        <v>13</v>
      </c>
      <c r="C60" s="4" t="s">
        <v>11</v>
      </c>
      <c r="D60" s="7">
        <v>3558</v>
      </c>
      <c r="E60" s="7">
        <v>1147</v>
      </c>
      <c r="F60" s="6">
        <v>299</v>
      </c>
      <c r="G60" s="6">
        <v>596</v>
      </c>
      <c r="H60" s="6">
        <v>75</v>
      </c>
      <c r="I60" s="7">
        <v>5675</v>
      </c>
      <c r="J60" s="7">
        <v>1538592</v>
      </c>
      <c r="K60" s="7">
        <v>495999</v>
      </c>
      <c r="L60" s="7">
        <v>129297</v>
      </c>
      <c r="M60" s="7">
        <v>257729</v>
      </c>
      <c r="N60" s="7">
        <v>32432</v>
      </c>
      <c r="O60" s="7">
        <v>2454049</v>
      </c>
    </row>
    <row r="61" spans="1:15" x14ac:dyDescent="0.25">
      <c r="A61" s="201"/>
      <c r="B61" s="2" t="s">
        <v>13</v>
      </c>
      <c r="C61" s="4" t="s">
        <v>12</v>
      </c>
      <c r="D61" s="7">
        <v>3412</v>
      </c>
      <c r="E61" s="7">
        <v>1193</v>
      </c>
      <c r="F61" s="6">
        <v>287</v>
      </c>
      <c r="G61" s="6">
        <v>629</v>
      </c>
      <c r="H61" s="6">
        <v>73</v>
      </c>
      <c r="I61" s="7">
        <v>5594</v>
      </c>
      <c r="J61" s="7">
        <v>1438521</v>
      </c>
      <c r="K61" s="7">
        <v>502977</v>
      </c>
      <c r="L61" s="7">
        <v>121001</v>
      </c>
      <c r="M61" s="7">
        <v>265190</v>
      </c>
      <c r="N61" s="7">
        <v>30777</v>
      </c>
      <c r="O61" s="7">
        <v>2358466</v>
      </c>
    </row>
    <row r="62" spans="1:15" x14ac:dyDescent="0.25">
      <c r="A62" s="201"/>
      <c r="B62" s="2" t="s">
        <v>14</v>
      </c>
      <c r="C62" s="4" t="s">
        <v>11</v>
      </c>
      <c r="D62" s="7">
        <v>7638</v>
      </c>
      <c r="E62" s="7">
        <v>2213</v>
      </c>
      <c r="F62" s="6">
        <v>943</v>
      </c>
      <c r="G62" s="7">
        <v>1228</v>
      </c>
      <c r="H62" s="6">
        <v>384</v>
      </c>
      <c r="I62" s="7">
        <v>12406</v>
      </c>
      <c r="J62" s="7">
        <v>2168102</v>
      </c>
      <c r="K62" s="7">
        <v>628176</v>
      </c>
      <c r="L62" s="7">
        <v>267677</v>
      </c>
      <c r="M62" s="7">
        <v>348577</v>
      </c>
      <c r="N62" s="7">
        <v>109001</v>
      </c>
      <c r="O62" s="7">
        <v>3521533</v>
      </c>
    </row>
    <row r="63" spans="1:15" x14ac:dyDescent="0.25">
      <c r="A63" s="201"/>
      <c r="B63" s="2" t="s">
        <v>14</v>
      </c>
      <c r="C63" s="4" t="s">
        <v>12</v>
      </c>
      <c r="D63" s="7">
        <v>7300</v>
      </c>
      <c r="E63" s="7">
        <v>2082</v>
      </c>
      <c r="F63" s="6">
        <v>836</v>
      </c>
      <c r="G63" s="7">
        <v>1205</v>
      </c>
      <c r="H63" s="6">
        <v>426</v>
      </c>
      <c r="I63" s="7">
        <v>11849</v>
      </c>
      <c r="J63" s="7">
        <v>2183612</v>
      </c>
      <c r="K63" s="7">
        <v>622778</v>
      </c>
      <c r="L63" s="7">
        <v>250068</v>
      </c>
      <c r="M63" s="7">
        <v>360446</v>
      </c>
      <c r="N63" s="7">
        <v>127427</v>
      </c>
      <c r="O63" s="7">
        <v>3544331</v>
      </c>
    </row>
    <row r="64" spans="1:15" x14ac:dyDescent="0.25">
      <c r="A64" s="201"/>
      <c r="B64" s="2" t="s">
        <v>15</v>
      </c>
      <c r="C64" s="4" t="s">
        <v>11</v>
      </c>
      <c r="D64" s="6">
        <v>532</v>
      </c>
      <c r="E64" s="6">
        <v>117</v>
      </c>
      <c r="F64" s="6">
        <v>59</v>
      </c>
      <c r="G64" s="6">
        <v>55</v>
      </c>
      <c r="H64" s="6">
        <v>27</v>
      </c>
      <c r="I64" s="6">
        <v>790</v>
      </c>
      <c r="J64" s="7">
        <v>51890</v>
      </c>
      <c r="K64" s="7">
        <v>11412</v>
      </c>
      <c r="L64" s="7">
        <v>5755</v>
      </c>
      <c r="M64" s="7">
        <v>5365</v>
      </c>
      <c r="N64" s="7">
        <v>2634</v>
      </c>
      <c r="O64" s="7">
        <v>77056</v>
      </c>
    </row>
    <row r="65" spans="1:15" x14ac:dyDescent="0.25">
      <c r="A65" s="201"/>
      <c r="B65" s="2" t="s">
        <v>15</v>
      </c>
      <c r="C65" s="4" t="s">
        <v>12</v>
      </c>
      <c r="D65" s="6">
        <v>505</v>
      </c>
      <c r="E65" s="6">
        <v>128</v>
      </c>
      <c r="F65" s="6">
        <v>74</v>
      </c>
      <c r="G65" s="6">
        <v>70</v>
      </c>
      <c r="H65" s="6">
        <v>23</v>
      </c>
      <c r="I65" s="6">
        <v>800</v>
      </c>
      <c r="J65" s="7">
        <v>89690</v>
      </c>
      <c r="K65" s="7">
        <v>22733</v>
      </c>
      <c r="L65" s="7">
        <v>13143</v>
      </c>
      <c r="M65" s="7">
        <v>12432</v>
      </c>
      <c r="N65" s="7">
        <v>4085</v>
      </c>
      <c r="O65" s="7">
        <v>142083</v>
      </c>
    </row>
    <row r="66" spans="1:15" x14ac:dyDescent="0.25">
      <c r="A66" s="201"/>
      <c r="B66" s="2" t="s">
        <v>16</v>
      </c>
      <c r="C66" s="4" t="s">
        <v>11</v>
      </c>
      <c r="D66" s="7">
        <v>11463</v>
      </c>
      <c r="E66" s="7">
        <v>1996</v>
      </c>
      <c r="F66" s="7">
        <v>1625</v>
      </c>
      <c r="G66" s="6">
        <v>955</v>
      </c>
      <c r="H66" s="6">
        <v>390</v>
      </c>
      <c r="I66" s="7">
        <v>16429</v>
      </c>
      <c r="J66" s="7">
        <v>1023981</v>
      </c>
      <c r="K66" s="7">
        <v>178301</v>
      </c>
      <c r="L66" s="7">
        <v>145160</v>
      </c>
      <c r="M66" s="7">
        <v>85309</v>
      </c>
      <c r="N66" s="7">
        <v>34838</v>
      </c>
      <c r="O66" s="7">
        <v>1467589</v>
      </c>
    </row>
    <row r="67" spans="1:15" x14ac:dyDescent="0.25">
      <c r="A67" s="201"/>
      <c r="B67" s="2" t="s">
        <v>17</v>
      </c>
      <c r="C67" s="4" t="s">
        <v>12</v>
      </c>
      <c r="D67" s="7">
        <v>12999</v>
      </c>
      <c r="E67" s="7">
        <v>2038</v>
      </c>
      <c r="F67" s="7">
        <v>2027</v>
      </c>
      <c r="G67" s="7">
        <v>1211</v>
      </c>
      <c r="H67" s="6">
        <v>543</v>
      </c>
      <c r="I67" s="7">
        <v>18818</v>
      </c>
      <c r="J67" s="7">
        <v>2317970</v>
      </c>
      <c r="K67" s="7">
        <v>363414</v>
      </c>
      <c r="L67" s="7">
        <v>361453</v>
      </c>
      <c r="M67" s="7">
        <v>215944</v>
      </c>
      <c r="N67" s="7">
        <v>96827</v>
      </c>
      <c r="O67" s="7">
        <v>3355608</v>
      </c>
    </row>
    <row r="68" spans="1:15" x14ac:dyDescent="0.25">
      <c r="A68" s="201"/>
      <c r="B68" s="2" t="s">
        <v>18</v>
      </c>
      <c r="C68" s="4" t="s">
        <v>11</v>
      </c>
      <c r="D68" s="7">
        <v>4266</v>
      </c>
      <c r="E68" s="6">
        <v>616</v>
      </c>
      <c r="F68" s="6">
        <v>278</v>
      </c>
      <c r="G68" s="6">
        <v>193</v>
      </c>
      <c r="H68" s="6">
        <v>68</v>
      </c>
      <c r="I68" s="7">
        <v>5421</v>
      </c>
      <c r="J68" s="7">
        <v>681360</v>
      </c>
      <c r="K68" s="7">
        <v>98387</v>
      </c>
      <c r="L68" s="7">
        <v>44402</v>
      </c>
      <c r="M68" s="7">
        <v>30826</v>
      </c>
      <c r="N68" s="7">
        <v>10861</v>
      </c>
      <c r="O68" s="7">
        <v>865836</v>
      </c>
    </row>
    <row r="69" spans="1:15" x14ac:dyDescent="0.25">
      <c r="A69" s="201"/>
      <c r="B69" s="2" t="s">
        <v>19</v>
      </c>
      <c r="C69" s="4" t="s">
        <v>12</v>
      </c>
      <c r="D69" s="7">
        <v>10799</v>
      </c>
      <c r="E69" s="7">
        <v>1165</v>
      </c>
      <c r="F69" s="6">
        <v>851</v>
      </c>
      <c r="G69" s="6">
        <v>448</v>
      </c>
      <c r="H69" s="6">
        <v>203</v>
      </c>
      <c r="I69" s="7">
        <v>13466</v>
      </c>
      <c r="J69" s="7">
        <v>2135880</v>
      </c>
      <c r="K69" s="7">
        <v>230419</v>
      </c>
      <c r="L69" s="7">
        <v>168315</v>
      </c>
      <c r="M69" s="7">
        <v>88608</v>
      </c>
      <c r="N69" s="7">
        <v>40150</v>
      </c>
      <c r="O69" s="7">
        <v>2663372</v>
      </c>
    </row>
    <row r="70" spans="1:15" x14ac:dyDescent="0.25">
      <c r="A70" s="201"/>
      <c r="B70" s="202" t="s">
        <v>8</v>
      </c>
      <c r="C70" s="202"/>
      <c r="D70" s="7">
        <v>63536</v>
      </c>
      <c r="E70" s="7">
        <v>13395</v>
      </c>
      <c r="F70" s="7">
        <v>7358</v>
      </c>
      <c r="G70" s="7">
        <v>6887</v>
      </c>
      <c r="H70" s="7">
        <v>2220</v>
      </c>
      <c r="I70" s="10">
        <v>93396</v>
      </c>
      <c r="J70" s="7">
        <v>14085566</v>
      </c>
      <c r="K70" s="7">
        <v>3454627</v>
      </c>
      <c r="L70" s="7">
        <v>1540065</v>
      </c>
      <c r="M70" s="7">
        <v>1797616</v>
      </c>
      <c r="N70" s="7">
        <v>492471</v>
      </c>
      <c r="O70" s="12">
        <v>21370345</v>
      </c>
    </row>
    <row r="71" spans="1:15" x14ac:dyDescent="0.25">
      <c r="A71" s="201" t="s">
        <v>24</v>
      </c>
      <c r="B71" s="2" t="s">
        <v>10</v>
      </c>
      <c r="C71" s="4" t="s">
        <v>11</v>
      </c>
      <c r="D71" s="6">
        <v>304</v>
      </c>
      <c r="E71" s="6">
        <v>246</v>
      </c>
      <c r="F71" s="6">
        <v>49</v>
      </c>
      <c r="G71" s="6">
        <v>116</v>
      </c>
      <c r="H71" s="6">
        <v>2</v>
      </c>
      <c r="I71" s="6">
        <v>717</v>
      </c>
      <c r="J71" s="7">
        <v>132152</v>
      </c>
      <c r="K71" s="7">
        <v>106939</v>
      </c>
      <c r="L71" s="7">
        <v>21301</v>
      </c>
      <c r="M71" s="7">
        <v>50426</v>
      </c>
      <c r="N71" s="6">
        <v>869</v>
      </c>
      <c r="O71" s="7">
        <v>311687</v>
      </c>
    </row>
    <row r="72" spans="1:15" x14ac:dyDescent="0.25">
      <c r="A72" s="201"/>
      <c r="B72" s="2" t="s">
        <v>10</v>
      </c>
      <c r="C72" s="4" t="s">
        <v>12</v>
      </c>
      <c r="D72" s="6">
        <v>262</v>
      </c>
      <c r="E72" s="6">
        <v>230</v>
      </c>
      <c r="F72" s="6">
        <v>41</v>
      </c>
      <c r="G72" s="6">
        <v>113</v>
      </c>
      <c r="H72" s="6">
        <v>7</v>
      </c>
      <c r="I72" s="6">
        <v>653</v>
      </c>
      <c r="J72" s="7">
        <v>110476</v>
      </c>
      <c r="K72" s="7">
        <v>96982</v>
      </c>
      <c r="L72" s="7">
        <v>17288</v>
      </c>
      <c r="M72" s="7">
        <v>47648</v>
      </c>
      <c r="N72" s="7">
        <v>2952</v>
      </c>
      <c r="O72" s="7">
        <v>275346</v>
      </c>
    </row>
    <row r="73" spans="1:15" x14ac:dyDescent="0.25">
      <c r="A73" s="201"/>
      <c r="B73" s="2" t="s">
        <v>13</v>
      </c>
      <c r="C73" s="4" t="s">
        <v>11</v>
      </c>
      <c r="D73" s="7">
        <v>1848</v>
      </c>
      <c r="E73" s="6">
        <v>636</v>
      </c>
      <c r="F73" s="6">
        <v>286</v>
      </c>
      <c r="G73" s="6">
        <v>533</v>
      </c>
      <c r="H73" s="6">
        <v>35</v>
      </c>
      <c r="I73" s="7">
        <v>3338</v>
      </c>
      <c r="J73" s="7">
        <v>799134</v>
      </c>
      <c r="K73" s="7">
        <v>275027</v>
      </c>
      <c r="L73" s="7">
        <v>123676</v>
      </c>
      <c r="M73" s="7">
        <v>230486</v>
      </c>
      <c r="N73" s="7">
        <v>15135</v>
      </c>
      <c r="O73" s="7">
        <v>1443458</v>
      </c>
    </row>
    <row r="74" spans="1:15" x14ac:dyDescent="0.25">
      <c r="A74" s="201"/>
      <c r="B74" s="2" t="s">
        <v>13</v>
      </c>
      <c r="C74" s="4" t="s">
        <v>12</v>
      </c>
      <c r="D74" s="7">
        <v>1740</v>
      </c>
      <c r="E74" s="6">
        <v>548</v>
      </c>
      <c r="F74" s="6">
        <v>288</v>
      </c>
      <c r="G74" s="6">
        <v>511</v>
      </c>
      <c r="H74" s="6">
        <v>42</v>
      </c>
      <c r="I74" s="7">
        <v>3129</v>
      </c>
      <c r="J74" s="7">
        <v>733595</v>
      </c>
      <c r="K74" s="7">
        <v>231040</v>
      </c>
      <c r="L74" s="7">
        <v>121423</v>
      </c>
      <c r="M74" s="7">
        <v>215441</v>
      </c>
      <c r="N74" s="7">
        <v>17707</v>
      </c>
      <c r="O74" s="7">
        <v>1319206</v>
      </c>
    </row>
    <row r="75" spans="1:15" x14ac:dyDescent="0.25">
      <c r="A75" s="201"/>
      <c r="B75" s="2" t="s">
        <v>14</v>
      </c>
      <c r="C75" s="4" t="s">
        <v>11</v>
      </c>
      <c r="D75" s="7">
        <v>4557</v>
      </c>
      <c r="E75" s="7">
        <v>1049</v>
      </c>
      <c r="F75" s="7">
        <v>1127</v>
      </c>
      <c r="G75" s="7">
        <v>1122</v>
      </c>
      <c r="H75" s="6">
        <v>229</v>
      </c>
      <c r="I75" s="7">
        <v>8084</v>
      </c>
      <c r="J75" s="7">
        <v>1293538</v>
      </c>
      <c r="K75" s="7">
        <v>297766</v>
      </c>
      <c r="L75" s="7">
        <v>319907</v>
      </c>
      <c r="M75" s="7">
        <v>318488</v>
      </c>
      <c r="N75" s="7">
        <v>65003</v>
      </c>
      <c r="O75" s="7">
        <v>2294702</v>
      </c>
    </row>
    <row r="76" spans="1:15" x14ac:dyDescent="0.25">
      <c r="A76" s="201"/>
      <c r="B76" s="2" t="s">
        <v>14</v>
      </c>
      <c r="C76" s="4" t="s">
        <v>12</v>
      </c>
      <c r="D76" s="7">
        <v>4460</v>
      </c>
      <c r="E76" s="6">
        <v>989</v>
      </c>
      <c r="F76" s="7">
        <v>1154</v>
      </c>
      <c r="G76" s="7">
        <v>1075</v>
      </c>
      <c r="H76" s="6">
        <v>211</v>
      </c>
      <c r="I76" s="7">
        <v>7889</v>
      </c>
      <c r="J76" s="7">
        <v>1334097</v>
      </c>
      <c r="K76" s="7">
        <v>295835</v>
      </c>
      <c r="L76" s="7">
        <v>345190</v>
      </c>
      <c r="M76" s="7">
        <v>321559</v>
      </c>
      <c r="N76" s="7">
        <v>63115</v>
      </c>
      <c r="O76" s="7">
        <v>2359796</v>
      </c>
    </row>
    <row r="77" spans="1:15" x14ac:dyDescent="0.25">
      <c r="A77" s="201"/>
      <c r="B77" s="2" t="s">
        <v>15</v>
      </c>
      <c r="C77" s="4" t="s">
        <v>11</v>
      </c>
      <c r="D77" s="6">
        <v>480</v>
      </c>
      <c r="E77" s="6">
        <v>90</v>
      </c>
      <c r="F77" s="6">
        <v>162</v>
      </c>
      <c r="G77" s="6">
        <v>117</v>
      </c>
      <c r="H77" s="6">
        <v>22</v>
      </c>
      <c r="I77" s="6">
        <v>871</v>
      </c>
      <c r="J77" s="7">
        <v>46818</v>
      </c>
      <c r="K77" s="7">
        <v>8778</v>
      </c>
      <c r="L77" s="7">
        <v>15801</v>
      </c>
      <c r="M77" s="7">
        <v>11412</v>
      </c>
      <c r="N77" s="7">
        <v>2146</v>
      </c>
      <c r="O77" s="7">
        <v>84955</v>
      </c>
    </row>
    <row r="78" spans="1:15" x14ac:dyDescent="0.25">
      <c r="A78" s="201"/>
      <c r="B78" s="2" t="s">
        <v>15</v>
      </c>
      <c r="C78" s="4" t="s">
        <v>12</v>
      </c>
      <c r="D78" s="6">
        <v>462</v>
      </c>
      <c r="E78" s="6">
        <v>96</v>
      </c>
      <c r="F78" s="6">
        <v>156</v>
      </c>
      <c r="G78" s="6">
        <v>107</v>
      </c>
      <c r="H78" s="6">
        <v>25</v>
      </c>
      <c r="I78" s="6">
        <v>846</v>
      </c>
      <c r="J78" s="7">
        <v>82053</v>
      </c>
      <c r="K78" s="7">
        <v>17050</v>
      </c>
      <c r="L78" s="7">
        <v>27706</v>
      </c>
      <c r="M78" s="7">
        <v>19004</v>
      </c>
      <c r="N78" s="7">
        <v>4440</v>
      </c>
      <c r="O78" s="7">
        <v>150253</v>
      </c>
    </row>
    <row r="79" spans="1:15" x14ac:dyDescent="0.25">
      <c r="A79" s="201"/>
      <c r="B79" s="2" t="s">
        <v>16</v>
      </c>
      <c r="C79" s="4" t="s">
        <v>11</v>
      </c>
      <c r="D79" s="7">
        <v>11840</v>
      </c>
      <c r="E79" s="7">
        <v>2574</v>
      </c>
      <c r="F79" s="7">
        <v>3685</v>
      </c>
      <c r="G79" s="7">
        <v>2389</v>
      </c>
      <c r="H79" s="6">
        <v>579</v>
      </c>
      <c r="I79" s="7">
        <v>21067</v>
      </c>
      <c r="J79" s="7">
        <v>1057658</v>
      </c>
      <c r="K79" s="7">
        <v>229933</v>
      </c>
      <c r="L79" s="7">
        <v>329178</v>
      </c>
      <c r="M79" s="7">
        <v>213408</v>
      </c>
      <c r="N79" s="7">
        <v>51722</v>
      </c>
      <c r="O79" s="7">
        <v>1881899</v>
      </c>
    </row>
    <row r="80" spans="1:15" x14ac:dyDescent="0.25">
      <c r="A80" s="201"/>
      <c r="B80" s="2" t="s">
        <v>17</v>
      </c>
      <c r="C80" s="4" t="s">
        <v>12</v>
      </c>
      <c r="D80" s="7">
        <v>12793</v>
      </c>
      <c r="E80" s="7">
        <v>2535</v>
      </c>
      <c r="F80" s="7">
        <v>4337</v>
      </c>
      <c r="G80" s="7">
        <v>2669</v>
      </c>
      <c r="H80" s="6">
        <v>731</v>
      </c>
      <c r="I80" s="7">
        <v>23065</v>
      </c>
      <c r="J80" s="7">
        <v>2281236</v>
      </c>
      <c r="K80" s="7">
        <v>452039</v>
      </c>
      <c r="L80" s="7">
        <v>773370</v>
      </c>
      <c r="M80" s="7">
        <v>475934</v>
      </c>
      <c r="N80" s="7">
        <v>130351</v>
      </c>
      <c r="O80" s="7">
        <v>4112930</v>
      </c>
    </row>
    <row r="81" spans="1:15" x14ac:dyDescent="0.25">
      <c r="A81" s="201"/>
      <c r="B81" s="2" t="s">
        <v>18</v>
      </c>
      <c r="C81" s="4" t="s">
        <v>11</v>
      </c>
      <c r="D81" s="7">
        <v>3254</v>
      </c>
      <c r="E81" s="6">
        <v>504</v>
      </c>
      <c r="F81" s="6">
        <v>911</v>
      </c>
      <c r="G81" s="6">
        <v>713</v>
      </c>
      <c r="H81" s="6">
        <v>114</v>
      </c>
      <c r="I81" s="7">
        <v>5496</v>
      </c>
      <c r="J81" s="7">
        <v>519725</v>
      </c>
      <c r="K81" s="7">
        <v>80498</v>
      </c>
      <c r="L81" s="7">
        <v>145504</v>
      </c>
      <c r="M81" s="7">
        <v>113880</v>
      </c>
      <c r="N81" s="7">
        <v>18208</v>
      </c>
      <c r="O81" s="7">
        <v>877815</v>
      </c>
    </row>
    <row r="82" spans="1:15" x14ac:dyDescent="0.25">
      <c r="A82" s="201"/>
      <c r="B82" s="2" t="s">
        <v>19</v>
      </c>
      <c r="C82" s="4" t="s">
        <v>12</v>
      </c>
      <c r="D82" s="7">
        <v>8892</v>
      </c>
      <c r="E82" s="7">
        <v>1168</v>
      </c>
      <c r="F82" s="7">
        <v>2933</v>
      </c>
      <c r="G82" s="7">
        <v>2023</v>
      </c>
      <c r="H82" s="6">
        <v>344</v>
      </c>
      <c r="I82" s="7">
        <v>15360</v>
      </c>
      <c r="J82" s="7">
        <v>1758704</v>
      </c>
      <c r="K82" s="7">
        <v>231013</v>
      </c>
      <c r="L82" s="7">
        <v>580103</v>
      </c>
      <c r="M82" s="7">
        <v>400119</v>
      </c>
      <c r="N82" s="7">
        <v>68038</v>
      </c>
      <c r="O82" s="7">
        <v>3037977</v>
      </c>
    </row>
    <row r="83" spans="1:15" x14ac:dyDescent="0.25">
      <c r="A83" s="201"/>
      <c r="B83" s="202" t="s">
        <v>8</v>
      </c>
      <c r="C83" s="202"/>
      <c r="D83" s="7">
        <v>50892</v>
      </c>
      <c r="E83" s="7">
        <v>10665</v>
      </c>
      <c r="F83" s="7">
        <v>15129</v>
      </c>
      <c r="G83" s="7">
        <v>11488</v>
      </c>
      <c r="H83" s="7">
        <v>2341</v>
      </c>
      <c r="I83" s="10">
        <v>90515</v>
      </c>
      <c r="J83" s="7">
        <v>10149186</v>
      </c>
      <c r="K83" s="7">
        <v>2322900</v>
      </c>
      <c r="L83" s="7">
        <v>2820447</v>
      </c>
      <c r="M83" s="7">
        <v>2417805</v>
      </c>
      <c r="N83" s="7">
        <v>439686</v>
      </c>
      <c r="O83" s="12">
        <v>18150024</v>
      </c>
    </row>
    <row r="84" spans="1:15" x14ac:dyDescent="0.25">
      <c r="A84" s="201" t="s">
        <v>25</v>
      </c>
      <c r="B84" s="2" t="s">
        <v>10</v>
      </c>
      <c r="C84" s="4" t="s">
        <v>11</v>
      </c>
      <c r="D84" s="7">
        <v>1023</v>
      </c>
      <c r="E84" s="6">
        <v>251</v>
      </c>
      <c r="F84" s="6">
        <v>188</v>
      </c>
      <c r="G84" s="6">
        <v>79</v>
      </c>
      <c r="H84" s="6">
        <v>17</v>
      </c>
      <c r="I84" s="7">
        <v>1558</v>
      </c>
      <c r="J84" s="7">
        <v>444708</v>
      </c>
      <c r="K84" s="7">
        <v>109112</v>
      </c>
      <c r="L84" s="7">
        <v>81725</v>
      </c>
      <c r="M84" s="7">
        <v>34342</v>
      </c>
      <c r="N84" s="7">
        <v>7390</v>
      </c>
      <c r="O84" s="7">
        <v>677277</v>
      </c>
    </row>
    <row r="85" spans="1:15" x14ac:dyDescent="0.25">
      <c r="A85" s="201"/>
      <c r="B85" s="2" t="s">
        <v>10</v>
      </c>
      <c r="C85" s="4" t="s">
        <v>12</v>
      </c>
      <c r="D85" s="6">
        <v>917</v>
      </c>
      <c r="E85" s="6">
        <v>237</v>
      </c>
      <c r="F85" s="6">
        <v>155</v>
      </c>
      <c r="G85" s="6">
        <v>77</v>
      </c>
      <c r="H85" s="6">
        <v>38</v>
      </c>
      <c r="I85" s="7">
        <v>1424</v>
      </c>
      <c r="J85" s="7">
        <v>386665</v>
      </c>
      <c r="K85" s="7">
        <v>99934</v>
      </c>
      <c r="L85" s="7">
        <v>65358</v>
      </c>
      <c r="M85" s="7">
        <v>32468</v>
      </c>
      <c r="N85" s="7">
        <v>16023</v>
      </c>
      <c r="O85" s="7">
        <v>600448</v>
      </c>
    </row>
    <row r="86" spans="1:15" x14ac:dyDescent="0.25">
      <c r="A86" s="201"/>
      <c r="B86" s="2" t="s">
        <v>13</v>
      </c>
      <c r="C86" s="4" t="s">
        <v>11</v>
      </c>
      <c r="D86" s="7">
        <v>4553</v>
      </c>
      <c r="E86" s="7">
        <v>1304</v>
      </c>
      <c r="F86" s="6">
        <v>723</v>
      </c>
      <c r="G86" s="6">
        <v>535</v>
      </c>
      <c r="H86" s="6">
        <v>203</v>
      </c>
      <c r="I86" s="7">
        <v>7318</v>
      </c>
      <c r="J86" s="7">
        <v>1968862</v>
      </c>
      <c r="K86" s="7">
        <v>563891</v>
      </c>
      <c r="L86" s="7">
        <v>312648</v>
      </c>
      <c r="M86" s="7">
        <v>231351</v>
      </c>
      <c r="N86" s="7">
        <v>87784</v>
      </c>
      <c r="O86" s="7">
        <v>3164536</v>
      </c>
    </row>
    <row r="87" spans="1:15" x14ac:dyDescent="0.25">
      <c r="A87" s="201"/>
      <c r="B87" s="2" t="s">
        <v>13</v>
      </c>
      <c r="C87" s="4" t="s">
        <v>12</v>
      </c>
      <c r="D87" s="7">
        <v>4193</v>
      </c>
      <c r="E87" s="7">
        <v>1171</v>
      </c>
      <c r="F87" s="6">
        <v>682</v>
      </c>
      <c r="G87" s="6">
        <v>530</v>
      </c>
      <c r="H87" s="6">
        <v>222</v>
      </c>
      <c r="I87" s="7">
        <v>6798</v>
      </c>
      <c r="J87" s="7">
        <v>1767796</v>
      </c>
      <c r="K87" s="7">
        <v>493701</v>
      </c>
      <c r="L87" s="7">
        <v>287536</v>
      </c>
      <c r="M87" s="7">
        <v>223451</v>
      </c>
      <c r="N87" s="7">
        <v>93597</v>
      </c>
      <c r="O87" s="7">
        <v>2866081</v>
      </c>
    </row>
    <row r="88" spans="1:15" x14ac:dyDescent="0.25">
      <c r="A88" s="201"/>
      <c r="B88" s="2" t="s">
        <v>14</v>
      </c>
      <c r="C88" s="4" t="s">
        <v>11</v>
      </c>
      <c r="D88" s="7">
        <v>10189</v>
      </c>
      <c r="E88" s="7">
        <v>2693</v>
      </c>
      <c r="F88" s="7">
        <v>2090</v>
      </c>
      <c r="G88" s="7">
        <v>1123</v>
      </c>
      <c r="H88" s="6">
        <v>800</v>
      </c>
      <c r="I88" s="7">
        <v>16895</v>
      </c>
      <c r="J88" s="7">
        <v>2892223</v>
      </c>
      <c r="K88" s="7">
        <v>764428</v>
      </c>
      <c r="L88" s="7">
        <v>593262</v>
      </c>
      <c r="M88" s="7">
        <v>318772</v>
      </c>
      <c r="N88" s="7">
        <v>227086</v>
      </c>
      <c r="O88" s="7">
        <v>4795771</v>
      </c>
    </row>
    <row r="89" spans="1:15" x14ac:dyDescent="0.25">
      <c r="A89" s="201"/>
      <c r="B89" s="2" t="s">
        <v>14</v>
      </c>
      <c r="C89" s="4" t="s">
        <v>12</v>
      </c>
      <c r="D89" s="7">
        <v>9627</v>
      </c>
      <c r="E89" s="7">
        <v>2571</v>
      </c>
      <c r="F89" s="7">
        <v>1992</v>
      </c>
      <c r="G89" s="7">
        <v>1048</v>
      </c>
      <c r="H89" s="6">
        <v>719</v>
      </c>
      <c r="I89" s="7">
        <v>15957</v>
      </c>
      <c r="J89" s="7">
        <v>2879676</v>
      </c>
      <c r="K89" s="7">
        <v>769050</v>
      </c>
      <c r="L89" s="7">
        <v>595857</v>
      </c>
      <c r="M89" s="7">
        <v>313483</v>
      </c>
      <c r="N89" s="7">
        <v>215071</v>
      </c>
      <c r="O89" s="7">
        <v>4773137</v>
      </c>
    </row>
    <row r="90" spans="1:15" x14ac:dyDescent="0.25">
      <c r="A90" s="201"/>
      <c r="B90" s="2" t="s">
        <v>15</v>
      </c>
      <c r="C90" s="4" t="s">
        <v>11</v>
      </c>
      <c r="D90" s="6">
        <v>518</v>
      </c>
      <c r="E90" s="6">
        <v>189</v>
      </c>
      <c r="F90" s="6">
        <v>111</v>
      </c>
      <c r="G90" s="6">
        <v>56</v>
      </c>
      <c r="H90" s="6">
        <v>53</v>
      </c>
      <c r="I90" s="6">
        <v>927</v>
      </c>
      <c r="J90" s="7">
        <v>50524</v>
      </c>
      <c r="K90" s="7">
        <v>18435</v>
      </c>
      <c r="L90" s="7">
        <v>10827</v>
      </c>
      <c r="M90" s="7">
        <v>5462</v>
      </c>
      <c r="N90" s="7">
        <v>5169</v>
      </c>
      <c r="O90" s="7">
        <v>90417</v>
      </c>
    </row>
    <row r="91" spans="1:15" x14ac:dyDescent="0.25">
      <c r="A91" s="201"/>
      <c r="B91" s="2" t="s">
        <v>15</v>
      </c>
      <c r="C91" s="4" t="s">
        <v>12</v>
      </c>
      <c r="D91" s="6">
        <v>390</v>
      </c>
      <c r="E91" s="6">
        <v>136</v>
      </c>
      <c r="F91" s="6">
        <v>102</v>
      </c>
      <c r="G91" s="6">
        <v>32</v>
      </c>
      <c r="H91" s="6">
        <v>29</v>
      </c>
      <c r="I91" s="6">
        <v>689</v>
      </c>
      <c r="J91" s="7">
        <v>69265</v>
      </c>
      <c r="K91" s="7">
        <v>24154</v>
      </c>
      <c r="L91" s="7">
        <v>18116</v>
      </c>
      <c r="M91" s="7">
        <v>5683</v>
      </c>
      <c r="N91" s="7">
        <v>5151</v>
      </c>
      <c r="O91" s="7">
        <v>122369</v>
      </c>
    </row>
    <row r="92" spans="1:15" x14ac:dyDescent="0.25">
      <c r="A92" s="201"/>
      <c r="B92" s="2" t="s">
        <v>16</v>
      </c>
      <c r="C92" s="4" t="s">
        <v>11</v>
      </c>
      <c r="D92" s="6">
        <v>134</v>
      </c>
      <c r="E92" s="6">
        <v>51</v>
      </c>
      <c r="F92" s="6">
        <v>47</v>
      </c>
      <c r="G92" s="6">
        <v>17</v>
      </c>
      <c r="H92" s="6">
        <v>16</v>
      </c>
      <c r="I92" s="6">
        <v>265</v>
      </c>
      <c r="J92" s="7">
        <v>11970</v>
      </c>
      <c r="K92" s="7">
        <v>4556</v>
      </c>
      <c r="L92" s="7">
        <v>4198</v>
      </c>
      <c r="M92" s="7">
        <v>1519</v>
      </c>
      <c r="N92" s="7">
        <v>1429</v>
      </c>
      <c r="O92" s="7">
        <v>23672</v>
      </c>
    </row>
    <row r="93" spans="1:15" x14ac:dyDescent="0.25">
      <c r="A93" s="201"/>
      <c r="B93" s="2" t="s">
        <v>17</v>
      </c>
      <c r="C93" s="4" t="s">
        <v>12</v>
      </c>
      <c r="D93" s="6">
        <v>328</v>
      </c>
      <c r="E93" s="6">
        <v>67</v>
      </c>
      <c r="F93" s="6">
        <v>106</v>
      </c>
      <c r="G93" s="6">
        <v>31</v>
      </c>
      <c r="H93" s="6">
        <v>17</v>
      </c>
      <c r="I93" s="6">
        <v>549</v>
      </c>
      <c r="J93" s="7">
        <v>58489</v>
      </c>
      <c r="K93" s="7">
        <v>11947</v>
      </c>
      <c r="L93" s="7">
        <v>18902</v>
      </c>
      <c r="M93" s="7">
        <v>5528</v>
      </c>
      <c r="N93" s="7">
        <v>3031</v>
      </c>
      <c r="O93" s="7">
        <v>97897</v>
      </c>
    </row>
    <row r="94" spans="1:15" x14ac:dyDescent="0.25">
      <c r="A94" s="201"/>
      <c r="B94" s="2" t="s">
        <v>18</v>
      </c>
      <c r="C94" s="4" t="s">
        <v>11</v>
      </c>
      <c r="D94" s="6">
        <v>7</v>
      </c>
      <c r="E94" s="6">
        <v>3</v>
      </c>
      <c r="F94" s="6">
        <v>5</v>
      </c>
      <c r="G94" s="5"/>
      <c r="H94" s="5"/>
      <c r="I94" s="6">
        <v>15</v>
      </c>
      <c r="J94" s="7">
        <v>1118</v>
      </c>
      <c r="K94" s="6">
        <v>479</v>
      </c>
      <c r="L94" s="6">
        <v>799</v>
      </c>
      <c r="M94" s="5"/>
      <c r="N94" s="5"/>
      <c r="O94" s="7">
        <v>2396</v>
      </c>
    </row>
    <row r="95" spans="1:15" x14ac:dyDescent="0.25">
      <c r="A95" s="201"/>
      <c r="B95" s="2" t="s">
        <v>19</v>
      </c>
      <c r="C95" s="4" t="s">
        <v>12</v>
      </c>
      <c r="D95" s="6">
        <v>72</v>
      </c>
      <c r="E95" s="6">
        <v>23</v>
      </c>
      <c r="F95" s="6">
        <v>36</v>
      </c>
      <c r="G95" s="6">
        <v>4</v>
      </c>
      <c r="H95" s="6">
        <v>4</v>
      </c>
      <c r="I95" s="6">
        <v>139</v>
      </c>
      <c r="J95" s="7">
        <v>14241</v>
      </c>
      <c r="K95" s="7">
        <v>4549</v>
      </c>
      <c r="L95" s="7">
        <v>7120</v>
      </c>
      <c r="M95" s="6">
        <v>791</v>
      </c>
      <c r="N95" s="6">
        <v>791</v>
      </c>
      <c r="O95" s="7">
        <v>27492</v>
      </c>
    </row>
    <row r="96" spans="1:15" x14ac:dyDescent="0.25">
      <c r="A96" s="201"/>
      <c r="B96" s="202" t="s">
        <v>8</v>
      </c>
      <c r="C96" s="202"/>
      <c r="D96" s="7">
        <v>31951</v>
      </c>
      <c r="E96" s="7">
        <v>8696</v>
      </c>
      <c r="F96" s="7">
        <v>6237</v>
      </c>
      <c r="G96" s="7">
        <v>3532</v>
      </c>
      <c r="H96" s="7">
        <v>2118</v>
      </c>
      <c r="I96" s="10">
        <v>52534</v>
      </c>
      <c r="J96" s="7">
        <v>10545537</v>
      </c>
      <c r="K96" s="7">
        <v>2864236</v>
      </c>
      <c r="L96" s="7">
        <v>1996348</v>
      </c>
      <c r="M96" s="7">
        <v>1172850</v>
      </c>
      <c r="N96" s="7">
        <v>662522</v>
      </c>
      <c r="O96" s="12">
        <v>17241493</v>
      </c>
    </row>
    <row r="97" spans="1:15" x14ac:dyDescent="0.25">
      <c r="A97" s="201" t="s">
        <v>26</v>
      </c>
      <c r="B97" s="2" t="s">
        <v>10</v>
      </c>
      <c r="C97" s="4" t="s">
        <v>11</v>
      </c>
      <c r="D97" s="6">
        <v>468</v>
      </c>
      <c r="E97" s="6">
        <v>68</v>
      </c>
      <c r="F97" s="6">
        <v>50</v>
      </c>
      <c r="G97" s="6">
        <v>63</v>
      </c>
      <c r="H97" s="6">
        <v>5</v>
      </c>
      <c r="I97" s="6">
        <v>654</v>
      </c>
      <c r="J97" s="7">
        <v>203444</v>
      </c>
      <c r="K97" s="7">
        <v>29560</v>
      </c>
      <c r="L97" s="7">
        <v>21735</v>
      </c>
      <c r="M97" s="7">
        <v>27387</v>
      </c>
      <c r="N97" s="7">
        <v>2174</v>
      </c>
      <c r="O97" s="7">
        <v>284300</v>
      </c>
    </row>
    <row r="98" spans="1:15" x14ac:dyDescent="0.25">
      <c r="A98" s="201"/>
      <c r="B98" s="2" t="s">
        <v>10</v>
      </c>
      <c r="C98" s="4" t="s">
        <v>12</v>
      </c>
      <c r="D98" s="6">
        <v>500</v>
      </c>
      <c r="E98" s="6">
        <v>58</v>
      </c>
      <c r="F98" s="6">
        <v>51</v>
      </c>
      <c r="G98" s="6">
        <v>71</v>
      </c>
      <c r="H98" s="6">
        <v>6</v>
      </c>
      <c r="I98" s="6">
        <v>686</v>
      </c>
      <c r="J98" s="7">
        <v>210831</v>
      </c>
      <c r="K98" s="7">
        <v>24456</v>
      </c>
      <c r="L98" s="7">
        <v>21505</v>
      </c>
      <c r="M98" s="7">
        <v>29938</v>
      </c>
      <c r="N98" s="7">
        <v>2530</v>
      </c>
      <c r="O98" s="7">
        <v>289260</v>
      </c>
    </row>
    <row r="99" spans="1:15" x14ac:dyDescent="0.25">
      <c r="A99" s="201"/>
      <c r="B99" s="2" t="s">
        <v>13</v>
      </c>
      <c r="C99" s="4" t="s">
        <v>11</v>
      </c>
      <c r="D99" s="7">
        <v>1741</v>
      </c>
      <c r="E99" s="6">
        <v>494</v>
      </c>
      <c r="F99" s="6">
        <v>217</v>
      </c>
      <c r="G99" s="6">
        <v>468</v>
      </c>
      <c r="H99" s="6">
        <v>47</v>
      </c>
      <c r="I99" s="7">
        <v>2967</v>
      </c>
      <c r="J99" s="7">
        <v>752864</v>
      </c>
      <c r="K99" s="7">
        <v>213621</v>
      </c>
      <c r="L99" s="7">
        <v>93838</v>
      </c>
      <c r="M99" s="7">
        <v>202378</v>
      </c>
      <c r="N99" s="7">
        <v>20324</v>
      </c>
      <c r="O99" s="7">
        <v>1283025</v>
      </c>
    </row>
    <row r="100" spans="1:15" x14ac:dyDescent="0.25">
      <c r="A100" s="201"/>
      <c r="B100" s="2" t="s">
        <v>13</v>
      </c>
      <c r="C100" s="4" t="s">
        <v>12</v>
      </c>
      <c r="D100" s="7">
        <v>1663</v>
      </c>
      <c r="E100" s="6">
        <v>530</v>
      </c>
      <c r="F100" s="6">
        <v>177</v>
      </c>
      <c r="G100" s="6">
        <v>428</v>
      </c>
      <c r="H100" s="6">
        <v>44</v>
      </c>
      <c r="I100" s="7">
        <v>2842</v>
      </c>
      <c r="J100" s="7">
        <v>701132</v>
      </c>
      <c r="K100" s="7">
        <v>223451</v>
      </c>
      <c r="L100" s="7">
        <v>74624</v>
      </c>
      <c r="M100" s="7">
        <v>180448</v>
      </c>
      <c r="N100" s="7">
        <v>18551</v>
      </c>
      <c r="O100" s="7">
        <v>1198206</v>
      </c>
    </row>
    <row r="101" spans="1:15" x14ac:dyDescent="0.25">
      <c r="A101" s="201"/>
      <c r="B101" s="2" t="s">
        <v>14</v>
      </c>
      <c r="C101" s="4" t="s">
        <v>11</v>
      </c>
      <c r="D101" s="7">
        <v>3312</v>
      </c>
      <c r="E101" s="7">
        <v>1196</v>
      </c>
      <c r="F101" s="6">
        <v>462</v>
      </c>
      <c r="G101" s="6">
        <v>960</v>
      </c>
      <c r="H101" s="6">
        <v>180</v>
      </c>
      <c r="I101" s="7">
        <v>6110</v>
      </c>
      <c r="J101" s="7">
        <v>940136</v>
      </c>
      <c r="K101" s="7">
        <v>339493</v>
      </c>
      <c r="L101" s="7">
        <v>131142</v>
      </c>
      <c r="M101" s="7">
        <v>272503</v>
      </c>
      <c r="N101" s="7">
        <v>51094</v>
      </c>
      <c r="O101" s="7">
        <v>1734368</v>
      </c>
    </row>
    <row r="102" spans="1:15" x14ac:dyDescent="0.25">
      <c r="A102" s="201"/>
      <c r="B102" s="2" t="s">
        <v>14</v>
      </c>
      <c r="C102" s="4" t="s">
        <v>12</v>
      </c>
      <c r="D102" s="7">
        <v>3114</v>
      </c>
      <c r="E102" s="7">
        <v>1014</v>
      </c>
      <c r="F102" s="6">
        <v>459</v>
      </c>
      <c r="G102" s="6">
        <v>970</v>
      </c>
      <c r="H102" s="6">
        <v>133</v>
      </c>
      <c r="I102" s="7">
        <v>5690</v>
      </c>
      <c r="J102" s="7">
        <v>931475</v>
      </c>
      <c r="K102" s="7">
        <v>303313</v>
      </c>
      <c r="L102" s="7">
        <v>137298</v>
      </c>
      <c r="M102" s="7">
        <v>290151</v>
      </c>
      <c r="N102" s="7">
        <v>39784</v>
      </c>
      <c r="O102" s="7">
        <v>1702021</v>
      </c>
    </row>
    <row r="103" spans="1:15" x14ac:dyDescent="0.25">
      <c r="A103" s="201"/>
      <c r="B103" s="2" t="s">
        <v>15</v>
      </c>
      <c r="C103" s="4" t="s">
        <v>11</v>
      </c>
      <c r="D103" s="6">
        <v>421</v>
      </c>
      <c r="E103" s="6">
        <v>278</v>
      </c>
      <c r="F103" s="6">
        <v>110</v>
      </c>
      <c r="G103" s="6">
        <v>138</v>
      </c>
      <c r="H103" s="6">
        <v>22</v>
      </c>
      <c r="I103" s="6">
        <v>969</v>
      </c>
      <c r="J103" s="7">
        <v>41063</v>
      </c>
      <c r="K103" s="7">
        <v>27115</v>
      </c>
      <c r="L103" s="7">
        <v>10729</v>
      </c>
      <c r="M103" s="7">
        <v>13460</v>
      </c>
      <c r="N103" s="7">
        <v>2146</v>
      </c>
      <c r="O103" s="7">
        <v>94513</v>
      </c>
    </row>
    <row r="104" spans="1:15" x14ac:dyDescent="0.25">
      <c r="A104" s="201"/>
      <c r="B104" s="2" t="s">
        <v>15</v>
      </c>
      <c r="C104" s="4" t="s">
        <v>12</v>
      </c>
      <c r="D104" s="6">
        <v>402</v>
      </c>
      <c r="E104" s="6">
        <v>269</v>
      </c>
      <c r="F104" s="6">
        <v>125</v>
      </c>
      <c r="G104" s="6">
        <v>145</v>
      </c>
      <c r="H104" s="6">
        <v>37</v>
      </c>
      <c r="I104" s="6">
        <v>978</v>
      </c>
      <c r="J104" s="7">
        <v>71397</v>
      </c>
      <c r="K104" s="7">
        <v>47775</v>
      </c>
      <c r="L104" s="7">
        <v>22200</v>
      </c>
      <c r="M104" s="7">
        <v>25753</v>
      </c>
      <c r="N104" s="7">
        <v>6571</v>
      </c>
      <c r="O104" s="7">
        <v>173696</v>
      </c>
    </row>
    <row r="105" spans="1:15" x14ac:dyDescent="0.25">
      <c r="A105" s="201"/>
      <c r="B105" s="2" t="s">
        <v>16</v>
      </c>
      <c r="C105" s="4" t="s">
        <v>11</v>
      </c>
      <c r="D105" s="7">
        <v>11751</v>
      </c>
      <c r="E105" s="7">
        <v>10302</v>
      </c>
      <c r="F105" s="7">
        <v>3162</v>
      </c>
      <c r="G105" s="7">
        <v>3512</v>
      </c>
      <c r="H105" s="6">
        <v>726</v>
      </c>
      <c r="I105" s="7">
        <v>29453</v>
      </c>
      <c r="J105" s="7">
        <v>1049708</v>
      </c>
      <c r="K105" s="7">
        <v>920270</v>
      </c>
      <c r="L105" s="7">
        <v>282459</v>
      </c>
      <c r="M105" s="7">
        <v>313724</v>
      </c>
      <c r="N105" s="7">
        <v>64853</v>
      </c>
      <c r="O105" s="7">
        <v>2631014</v>
      </c>
    </row>
    <row r="106" spans="1:15" x14ac:dyDescent="0.25">
      <c r="A106" s="201"/>
      <c r="B106" s="2" t="s">
        <v>17</v>
      </c>
      <c r="C106" s="4" t="s">
        <v>12</v>
      </c>
      <c r="D106" s="7">
        <v>14045</v>
      </c>
      <c r="E106" s="7">
        <v>11062</v>
      </c>
      <c r="F106" s="7">
        <v>4139</v>
      </c>
      <c r="G106" s="7">
        <v>4138</v>
      </c>
      <c r="H106" s="7">
        <v>1290</v>
      </c>
      <c r="I106" s="7">
        <v>34674</v>
      </c>
      <c r="J106" s="7">
        <v>2504491</v>
      </c>
      <c r="K106" s="7">
        <v>1972566</v>
      </c>
      <c r="L106" s="7">
        <v>738063</v>
      </c>
      <c r="M106" s="7">
        <v>737884</v>
      </c>
      <c r="N106" s="7">
        <v>230032</v>
      </c>
      <c r="O106" s="7">
        <v>6183036</v>
      </c>
    </row>
    <row r="107" spans="1:15" x14ac:dyDescent="0.25">
      <c r="A107" s="201"/>
      <c r="B107" s="2" t="s">
        <v>18</v>
      </c>
      <c r="C107" s="4" t="s">
        <v>11</v>
      </c>
      <c r="D107" s="7">
        <v>2343</v>
      </c>
      <c r="E107" s="7">
        <v>3900</v>
      </c>
      <c r="F107" s="6">
        <v>417</v>
      </c>
      <c r="G107" s="6">
        <v>918</v>
      </c>
      <c r="H107" s="6">
        <v>142</v>
      </c>
      <c r="I107" s="7">
        <v>7720</v>
      </c>
      <c r="J107" s="7">
        <v>374221</v>
      </c>
      <c r="K107" s="7">
        <v>622903</v>
      </c>
      <c r="L107" s="7">
        <v>66603</v>
      </c>
      <c r="M107" s="7">
        <v>146622</v>
      </c>
      <c r="N107" s="7">
        <v>22680</v>
      </c>
      <c r="O107" s="7">
        <v>1233029</v>
      </c>
    </row>
    <row r="108" spans="1:15" x14ac:dyDescent="0.25">
      <c r="A108" s="201"/>
      <c r="B108" s="2" t="s">
        <v>19</v>
      </c>
      <c r="C108" s="4" t="s">
        <v>12</v>
      </c>
      <c r="D108" s="7">
        <v>5998</v>
      </c>
      <c r="E108" s="7">
        <v>10367</v>
      </c>
      <c r="F108" s="7">
        <v>1309</v>
      </c>
      <c r="G108" s="7">
        <v>2324</v>
      </c>
      <c r="H108" s="6">
        <v>431</v>
      </c>
      <c r="I108" s="7">
        <v>20429</v>
      </c>
      <c r="J108" s="7">
        <v>1186314</v>
      </c>
      <c r="K108" s="7">
        <v>2050437</v>
      </c>
      <c r="L108" s="7">
        <v>258900</v>
      </c>
      <c r="M108" s="7">
        <v>459652</v>
      </c>
      <c r="N108" s="7">
        <v>85245</v>
      </c>
      <c r="O108" s="7">
        <v>4040548</v>
      </c>
    </row>
    <row r="109" spans="1:15" x14ac:dyDescent="0.25">
      <c r="A109" s="201"/>
      <c r="B109" s="202" t="s">
        <v>8</v>
      </c>
      <c r="C109" s="202"/>
      <c r="D109" s="7">
        <v>45758</v>
      </c>
      <c r="E109" s="7">
        <v>39538</v>
      </c>
      <c r="F109" s="7">
        <v>10678</v>
      </c>
      <c r="G109" s="7">
        <v>14135</v>
      </c>
      <c r="H109" s="7">
        <v>3063</v>
      </c>
      <c r="I109" s="10">
        <v>113172</v>
      </c>
      <c r="J109" s="7">
        <v>8967076</v>
      </c>
      <c r="K109" s="7">
        <v>6774960</v>
      </c>
      <c r="L109" s="7">
        <v>1859096</v>
      </c>
      <c r="M109" s="7">
        <v>2699900</v>
      </c>
      <c r="N109" s="7">
        <v>545984</v>
      </c>
      <c r="O109" s="12">
        <v>20847016</v>
      </c>
    </row>
    <row r="110" spans="1:15" x14ac:dyDescent="0.25">
      <c r="A110" s="201" t="s">
        <v>27</v>
      </c>
      <c r="B110" s="2" t="s">
        <v>10</v>
      </c>
      <c r="C110" s="4" t="s">
        <v>11</v>
      </c>
      <c r="D110" s="6">
        <v>48</v>
      </c>
      <c r="E110" s="6">
        <v>120</v>
      </c>
      <c r="F110" s="6">
        <v>117</v>
      </c>
      <c r="G110" s="6">
        <v>2</v>
      </c>
      <c r="H110" s="5"/>
      <c r="I110" s="6">
        <v>287</v>
      </c>
      <c r="J110" s="7">
        <v>20866</v>
      </c>
      <c r="K110" s="7">
        <v>52165</v>
      </c>
      <c r="L110" s="7">
        <v>50861</v>
      </c>
      <c r="M110" s="6">
        <v>869</v>
      </c>
      <c r="N110" s="5"/>
      <c r="O110" s="7">
        <v>124761</v>
      </c>
    </row>
    <row r="111" spans="1:15" x14ac:dyDescent="0.25">
      <c r="A111" s="201"/>
      <c r="B111" s="2" t="s">
        <v>10</v>
      </c>
      <c r="C111" s="4" t="s">
        <v>12</v>
      </c>
      <c r="D111" s="6">
        <v>36</v>
      </c>
      <c r="E111" s="6">
        <v>145</v>
      </c>
      <c r="F111" s="6">
        <v>91</v>
      </c>
      <c r="G111" s="6">
        <v>2</v>
      </c>
      <c r="H111" s="5"/>
      <c r="I111" s="6">
        <v>274</v>
      </c>
      <c r="J111" s="7">
        <v>15180</v>
      </c>
      <c r="K111" s="7">
        <v>61141</v>
      </c>
      <c r="L111" s="7">
        <v>38371</v>
      </c>
      <c r="M111" s="6">
        <v>843</v>
      </c>
      <c r="N111" s="5"/>
      <c r="O111" s="7">
        <v>115535</v>
      </c>
    </row>
    <row r="112" spans="1:15" x14ac:dyDescent="0.25">
      <c r="A112" s="201"/>
      <c r="B112" s="2" t="s">
        <v>13</v>
      </c>
      <c r="C112" s="4" t="s">
        <v>11</v>
      </c>
      <c r="D112" s="6">
        <v>245</v>
      </c>
      <c r="E112" s="6">
        <v>855</v>
      </c>
      <c r="F112" s="6">
        <v>255</v>
      </c>
      <c r="G112" s="6">
        <v>64</v>
      </c>
      <c r="H112" s="6">
        <v>5</v>
      </c>
      <c r="I112" s="7">
        <v>1424</v>
      </c>
      <c r="J112" s="7">
        <v>105946</v>
      </c>
      <c r="K112" s="7">
        <v>369729</v>
      </c>
      <c r="L112" s="7">
        <v>110270</v>
      </c>
      <c r="M112" s="7">
        <v>27676</v>
      </c>
      <c r="N112" s="7">
        <v>2162</v>
      </c>
      <c r="O112" s="7">
        <v>615783</v>
      </c>
    </row>
    <row r="113" spans="1:15" x14ac:dyDescent="0.25">
      <c r="A113" s="201"/>
      <c r="B113" s="2" t="s">
        <v>13</v>
      </c>
      <c r="C113" s="4" t="s">
        <v>12</v>
      </c>
      <c r="D113" s="6">
        <v>239</v>
      </c>
      <c r="E113" s="6">
        <v>829</v>
      </c>
      <c r="F113" s="6">
        <v>272</v>
      </c>
      <c r="G113" s="6">
        <v>59</v>
      </c>
      <c r="H113" s="6">
        <v>3</v>
      </c>
      <c r="I113" s="7">
        <v>1402</v>
      </c>
      <c r="J113" s="7">
        <v>100764</v>
      </c>
      <c r="K113" s="7">
        <v>349512</v>
      </c>
      <c r="L113" s="7">
        <v>114677</v>
      </c>
      <c r="M113" s="7">
        <v>24875</v>
      </c>
      <c r="N113" s="7">
        <v>1265</v>
      </c>
      <c r="O113" s="7">
        <v>591093</v>
      </c>
    </row>
    <row r="114" spans="1:15" x14ac:dyDescent="0.25">
      <c r="A114" s="201"/>
      <c r="B114" s="2" t="s">
        <v>14</v>
      </c>
      <c r="C114" s="4" t="s">
        <v>11</v>
      </c>
      <c r="D114" s="6">
        <v>418</v>
      </c>
      <c r="E114" s="7">
        <v>2401</v>
      </c>
      <c r="F114" s="6">
        <v>741</v>
      </c>
      <c r="G114" s="6">
        <v>112</v>
      </c>
      <c r="H114" s="6">
        <v>63</v>
      </c>
      <c r="I114" s="7">
        <v>3735</v>
      </c>
      <c r="J114" s="7">
        <v>118652</v>
      </c>
      <c r="K114" s="7">
        <v>681542</v>
      </c>
      <c r="L114" s="7">
        <v>210338</v>
      </c>
      <c r="M114" s="7">
        <v>31792</v>
      </c>
      <c r="N114" s="7">
        <v>17883</v>
      </c>
      <c r="O114" s="7">
        <v>1060207</v>
      </c>
    </row>
    <row r="115" spans="1:15" x14ac:dyDescent="0.25">
      <c r="A115" s="201"/>
      <c r="B115" s="2" t="s">
        <v>14</v>
      </c>
      <c r="C115" s="4" t="s">
        <v>12</v>
      </c>
      <c r="D115" s="6">
        <v>424</v>
      </c>
      <c r="E115" s="7">
        <v>2372</v>
      </c>
      <c r="F115" s="6">
        <v>697</v>
      </c>
      <c r="G115" s="6">
        <v>117</v>
      </c>
      <c r="H115" s="6">
        <v>44</v>
      </c>
      <c r="I115" s="7">
        <v>3654</v>
      </c>
      <c r="J115" s="7">
        <v>126829</v>
      </c>
      <c r="K115" s="7">
        <v>709524</v>
      </c>
      <c r="L115" s="7">
        <v>208490</v>
      </c>
      <c r="M115" s="7">
        <v>34998</v>
      </c>
      <c r="N115" s="7">
        <v>13161</v>
      </c>
      <c r="O115" s="7">
        <v>1093002</v>
      </c>
    </row>
    <row r="116" spans="1:15" x14ac:dyDescent="0.25">
      <c r="A116" s="201"/>
      <c r="B116" s="2" t="s">
        <v>15</v>
      </c>
      <c r="C116" s="4" t="s">
        <v>11</v>
      </c>
      <c r="D116" s="6">
        <v>79</v>
      </c>
      <c r="E116" s="6">
        <v>523</v>
      </c>
      <c r="F116" s="6">
        <v>157</v>
      </c>
      <c r="G116" s="6">
        <v>29</v>
      </c>
      <c r="H116" s="6">
        <v>15</v>
      </c>
      <c r="I116" s="6">
        <v>803</v>
      </c>
      <c r="J116" s="7">
        <v>7705</v>
      </c>
      <c r="K116" s="7">
        <v>51012</v>
      </c>
      <c r="L116" s="7">
        <v>15313</v>
      </c>
      <c r="M116" s="7">
        <v>2829</v>
      </c>
      <c r="N116" s="7">
        <v>1463</v>
      </c>
      <c r="O116" s="7">
        <v>78322</v>
      </c>
    </row>
    <row r="117" spans="1:15" x14ac:dyDescent="0.25">
      <c r="A117" s="201"/>
      <c r="B117" s="2" t="s">
        <v>15</v>
      </c>
      <c r="C117" s="4" t="s">
        <v>12</v>
      </c>
      <c r="D117" s="6">
        <v>69</v>
      </c>
      <c r="E117" s="6">
        <v>427</v>
      </c>
      <c r="F117" s="6">
        <v>122</v>
      </c>
      <c r="G117" s="6">
        <v>23</v>
      </c>
      <c r="H117" s="6">
        <v>16</v>
      </c>
      <c r="I117" s="6">
        <v>657</v>
      </c>
      <c r="J117" s="7">
        <v>12255</v>
      </c>
      <c r="K117" s="7">
        <v>75837</v>
      </c>
      <c r="L117" s="7">
        <v>21668</v>
      </c>
      <c r="M117" s="7">
        <v>4085</v>
      </c>
      <c r="N117" s="7">
        <v>2842</v>
      </c>
      <c r="O117" s="7">
        <v>116687</v>
      </c>
    </row>
    <row r="118" spans="1:15" x14ac:dyDescent="0.25">
      <c r="A118" s="201"/>
      <c r="B118" s="2" t="s">
        <v>16</v>
      </c>
      <c r="C118" s="4" t="s">
        <v>11</v>
      </c>
      <c r="D118" s="7">
        <v>1859</v>
      </c>
      <c r="E118" s="7">
        <v>8371</v>
      </c>
      <c r="F118" s="7">
        <v>3384</v>
      </c>
      <c r="G118" s="7">
        <v>1061</v>
      </c>
      <c r="H118" s="6">
        <v>241</v>
      </c>
      <c r="I118" s="7">
        <v>14916</v>
      </c>
      <c r="J118" s="7">
        <v>166063</v>
      </c>
      <c r="K118" s="7">
        <v>747775</v>
      </c>
      <c r="L118" s="7">
        <v>302290</v>
      </c>
      <c r="M118" s="7">
        <v>94778</v>
      </c>
      <c r="N118" s="7">
        <v>21528</v>
      </c>
      <c r="O118" s="7">
        <v>1332434</v>
      </c>
    </row>
    <row r="119" spans="1:15" x14ac:dyDescent="0.25">
      <c r="A119" s="201"/>
      <c r="B119" s="2" t="s">
        <v>17</v>
      </c>
      <c r="C119" s="4" t="s">
        <v>12</v>
      </c>
      <c r="D119" s="7">
        <v>1752</v>
      </c>
      <c r="E119" s="7">
        <v>8140</v>
      </c>
      <c r="F119" s="7">
        <v>3855</v>
      </c>
      <c r="G119" s="6">
        <v>788</v>
      </c>
      <c r="H119" s="6">
        <v>215</v>
      </c>
      <c r="I119" s="7">
        <v>14750</v>
      </c>
      <c r="J119" s="7">
        <v>312415</v>
      </c>
      <c r="K119" s="7">
        <v>1451517</v>
      </c>
      <c r="L119" s="7">
        <v>687420</v>
      </c>
      <c r="M119" s="7">
        <v>140515</v>
      </c>
      <c r="N119" s="7">
        <v>38339</v>
      </c>
      <c r="O119" s="7">
        <v>2630206</v>
      </c>
    </row>
    <row r="120" spans="1:15" x14ac:dyDescent="0.25">
      <c r="A120" s="201"/>
      <c r="B120" s="2" t="s">
        <v>18</v>
      </c>
      <c r="C120" s="4" t="s">
        <v>11</v>
      </c>
      <c r="D120" s="6">
        <v>412</v>
      </c>
      <c r="E120" s="7">
        <v>2889</v>
      </c>
      <c r="F120" s="7">
        <v>1097</v>
      </c>
      <c r="G120" s="6">
        <v>160</v>
      </c>
      <c r="H120" s="6">
        <v>76</v>
      </c>
      <c r="I120" s="7">
        <v>4634</v>
      </c>
      <c r="J120" s="7">
        <v>65804</v>
      </c>
      <c r="K120" s="7">
        <v>461428</v>
      </c>
      <c r="L120" s="7">
        <v>175212</v>
      </c>
      <c r="M120" s="7">
        <v>25555</v>
      </c>
      <c r="N120" s="7">
        <v>12139</v>
      </c>
      <c r="O120" s="7">
        <v>740138</v>
      </c>
    </row>
    <row r="121" spans="1:15" x14ac:dyDescent="0.25">
      <c r="A121" s="201"/>
      <c r="B121" s="2" t="s">
        <v>19</v>
      </c>
      <c r="C121" s="4" t="s">
        <v>12</v>
      </c>
      <c r="D121" s="6">
        <v>996</v>
      </c>
      <c r="E121" s="7">
        <v>7356</v>
      </c>
      <c r="F121" s="7">
        <v>2866</v>
      </c>
      <c r="G121" s="6">
        <v>330</v>
      </c>
      <c r="H121" s="6">
        <v>235</v>
      </c>
      <c r="I121" s="7">
        <v>11783</v>
      </c>
      <c r="J121" s="7">
        <v>196994</v>
      </c>
      <c r="K121" s="7">
        <v>1454906</v>
      </c>
      <c r="L121" s="7">
        <v>566852</v>
      </c>
      <c r="M121" s="7">
        <v>65269</v>
      </c>
      <c r="N121" s="7">
        <v>46479</v>
      </c>
      <c r="O121" s="7">
        <v>2330500</v>
      </c>
    </row>
    <row r="122" spans="1:15" x14ac:dyDescent="0.25">
      <c r="A122" s="201"/>
      <c r="B122" s="202" t="s">
        <v>8</v>
      </c>
      <c r="C122" s="202"/>
      <c r="D122" s="7">
        <v>6577</v>
      </c>
      <c r="E122" s="7">
        <v>34428</v>
      </c>
      <c r="F122" s="7">
        <v>13654</v>
      </c>
      <c r="G122" s="7">
        <v>2747</v>
      </c>
      <c r="H122" s="6">
        <v>913</v>
      </c>
      <c r="I122" s="10">
        <v>58319</v>
      </c>
      <c r="J122" s="7">
        <v>1249473</v>
      </c>
      <c r="K122" s="7">
        <v>6466088</v>
      </c>
      <c r="L122" s="7">
        <v>2501762</v>
      </c>
      <c r="M122" s="7">
        <v>454084</v>
      </c>
      <c r="N122" s="7">
        <v>157261</v>
      </c>
      <c r="O122" s="12">
        <v>10828668</v>
      </c>
    </row>
    <row r="123" spans="1:15" x14ac:dyDescent="0.25">
      <c r="A123" s="201" t="s">
        <v>28</v>
      </c>
      <c r="B123" s="2" t="s">
        <v>10</v>
      </c>
      <c r="C123" s="4" t="s">
        <v>11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x14ac:dyDescent="0.25">
      <c r="A124" s="201"/>
      <c r="B124" s="2" t="s">
        <v>10</v>
      </c>
      <c r="C124" s="4" t="s">
        <v>12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x14ac:dyDescent="0.25">
      <c r="A125" s="201"/>
      <c r="B125" s="2" t="s">
        <v>13</v>
      </c>
      <c r="C125" s="4" t="s">
        <v>11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x14ac:dyDescent="0.25">
      <c r="A126" s="201"/>
      <c r="B126" s="2" t="s">
        <v>13</v>
      </c>
      <c r="C126" s="4" t="s">
        <v>12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x14ac:dyDescent="0.25">
      <c r="A127" s="201"/>
      <c r="B127" s="2" t="s">
        <v>14</v>
      </c>
      <c r="C127" s="4" t="s">
        <v>11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 x14ac:dyDescent="0.25">
      <c r="A128" s="201"/>
      <c r="B128" s="2" t="s">
        <v>14</v>
      </c>
      <c r="C128" s="4" t="s">
        <v>12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 x14ac:dyDescent="0.25">
      <c r="A129" s="201"/>
      <c r="B129" s="2" t="s">
        <v>15</v>
      </c>
      <c r="C129" s="4" t="s">
        <v>11</v>
      </c>
      <c r="D129" s="6">
        <v>35</v>
      </c>
      <c r="E129" s="6">
        <v>95</v>
      </c>
      <c r="F129" s="6">
        <v>49</v>
      </c>
      <c r="G129" s="6">
        <v>14</v>
      </c>
      <c r="H129" s="6">
        <v>3</v>
      </c>
      <c r="I129" s="6">
        <v>196</v>
      </c>
      <c r="J129" s="7">
        <v>3414</v>
      </c>
      <c r="K129" s="7">
        <v>9266</v>
      </c>
      <c r="L129" s="7">
        <v>4779</v>
      </c>
      <c r="M129" s="7">
        <v>1366</v>
      </c>
      <c r="N129" s="6">
        <v>293</v>
      </c>
      <c r="O129" s="7">
        <v>19118</v>
      </c>
    </row>
    <row r="130" spans="1:15" x14ac:dyDescent="0.25">
      <c r="A130" s="201"/>
      <c r="B130" s="2" t="s">
        <v>15</v>
      </c>
      <c r="C130" s="4" t="s">
        <v>12</v>
      </c>
      <c r="D130" s="6">
        <v>27</v>
      </c>
      <c r="E130" s="6">
        <v>114</v>
      </c>
      <c r="F130" s="6">
        <v>49</v>
      </c>
      <c r="G130" s="6">
        <v>17</v>
      </c>
      <c r="H130" s="6">
        <v>8</v>
      </c>
      <c r="I130" s="6">
        <v>215</v>
      </c>
      <c r="J130" s="7">
        <v>4795</v>
      </c>
      <c r="K130" s="7">
        <v>20247</v>
      </c>
      <c r="L130" s="7">
        <v>8703</v>
      </c>
      <c r="M130" s="7">
        <v>3019</v>
      </c>
      <c r="N130" s="7">
        <v>1421</v>
      </c>
      <c r="O130" s="7">
        <v>38185</v>
      </c>
    </row>
    <row r="131" spans="1:15" x14ac:dyDescent="0.25">
      <c r="A131" s="201"/>
      <c r="B131" s="2" t="s">
        <v>16</v>
      </c>
      <c r="C131" s="4" t="s">
        <v>11</v>
      </c>
      <c r="D131" s="7">
        <v>1018</v>
      </c>
      <c r="E131" s="7">
        <v>2922</v>
      </c>
      <c r="F131" s="7">
        <v>1488</v>
      </c>
      <c r="G131" s="6">
        <v>764</v>
      </c>
      <c r="H131" s="6">
        <v>86</v>
      </c>
      <c r="I131" s="7">
        <v>6278</v>
      </c>
      <c r="J131" s="7">
        <v>90937</v>
      </c>
      <c r="K131" s="7">
        <v>261020</v>
      </c>
      <c r="L131" s="7">
        <v>132922</v>
      </c>
      <c r="M131" s="7">
        <v>68248</v>
      </c>
      <c r="N131" s="7">
        <v>7682</v>
      </c>
      <c r="O131" s="7">
        <v>560809</v>
      </c>
    </row>
    <row r="132" spans="1:15" x14ac:dyDescent="0.25">
      <c r="A132" s="201"/>
      <c r="B132" s="2" t="s">
        <v>17</v>
      </c>
      <c r="C132" s="4" t="s">
        <v>12</v>
      </c>
      <c r="D132" s="7">
        <v>1045</v>
      </c>
      <c r="E132" s="7">
        <v>2789</v>
      </c>
      <c r="F132" s="7">
        <v>1765</v>
      </c>
      <c r="G132" s="6">
        <v>567</v>
      </c>
      <c r="H132" s="6">
        <v>116</v>
      </c>
      <c r="I132" s="7">
        <v>6282</v>
      </c>
      <c r="J132" s="7">
        <v>186343</v>
      </c>
      <c r="K132" s="7">
        <v>497332</v>
      </c>
      <c r="L132" s="7">
        <v>314733</v>
      </c>
      <c r="M132" s="7">
        <v>101107</v>
      </c>
      <c r="N132" s="7">
        <v>20685</v>
      </c>
      <c r="O132" s="7">
        <v>1120200</v>
      </c>
    </row>
    <row r="133" spans="1:15" x14ac:dyDescent="0.25">
      <c r="A133" s="201"/>
      <c r="B133" s="2" t="s">
        <v>18</v>
      </c>
      <c r="C133" s="4" t="s">
        <v>11</v>
      </c>
      <c r="D133" s="6">
        <v>291</v>
      </c>
      <c r="E133" s="7">
        <v>1135</v>
      </c>
      <c r="F133" s="6">
        <v>470</v>
      </c>
      <c r="G133" s="6">
        <v>241</v>
      </c>
      <c r="H133" s="6">
        <v>27</v>
      </c>
      <c r="I133" s="7">
        <v>2164</v>
      </c>
      <c r="J133" s="7">
        <v>46478</v>
      </c>
      <c r="K133" s="7">
        <v>181281</v>
      </c>
      <c r="L133" s="7">
        <v>75068</v>
      </c>
      <c r="M133" s="7">
        <v>38492</v>
      </c>
      <c r="N133" s="7">
        <v>4312</v>
      </c>
      <c r="O133" s="7">
        <v>345631</v>
      </c>
    </row>
    <row r="134" spans="1:15" x14ac:dyDescent="0.25">
      <c r="A134" s="201"/>
      <c r="B134" s="2" t="s">
        <v>19</v>
      </c>
      <c r="C134" s="4" t="s">
        <v>12</v>
      </c>
      <c r="D134" s="6">
        <v>716</v>
      </c>
      <c r="E134" s="7">
        <v>3016</v>
      </c>
      <c r="F134" s="7">
        <v>1282</v>
      </c>
      <c r="G134" s="6">
        <v>662</v>
      </c>
      <c r="H134" s="6">
        <v>88</v>
      </c>
      <c r="I134" s="7">
        <v>5764</v>
      </c>
      <c r="J134" s="7">
        <v>141614</v>
      </c>
      <c r="K134" s="7">
        <v>596519</v>
      </c>
      <c r="L134" s="7">
        <v>253560</v>
      </c>
      <c r="M134" s="7">
        <v>130934</v>
      </c>
      <c r="N134" s="7">
        <v>17405</v>
      </c>
      <c r="O134" s="7">
        <v>1140032</v>
      </c>
    </row>
    <row r="135" spans="1:15" x14ac:dyDescent="0.25">
      <c r="A135" s="201"/>
      <c r="B135" s="202" t="s">
        <v>8</v>
      </c>
      <c r="C135" s="202"/>
      <c r="D135" s="7">
        <v>3132</v>
      </c>
      <c r="E135" s="7">
        <v>10071</v>
      </c>
      <c r="F135" s="7">
        <v>5103</v>
      </c>
      <c r="G135" s="7">
        <v>2265</v>
      </c>
      <c r="H135" s="6">
        <v>328</v>
      </c>
      <c r="I135" s="10">
        <v>20899</v>
      </c>
      <c r="J135" s="7">
        <v>473581</v>
      </c>
      <c r="K135" s="7">
        <v>1565665</v>
      </c>
      <c r="L135" s="7">
        <v>789765</v>
      </c>
      <c r="M135" s="7">
        <v>343166</v>
      </c>
      <c r="N135" s="7">
        <v>51798</v>
      </c>
      <c r="O135" s="12">
        <v>3223975</v>
      </c>
    </row>
    <row r="136" spans="1:15" x14ac:dyDescent="0.25">
      <c r="A136" s="201" t="s">
        <v>29</v>
      </c>
      <c r="B136" s="2" t="s">
        <v>10</v>
      </c>
      <c r="C136" s="4" t="s">
        <v>11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1:15" x14ac:dyDescent="0.25">
      <c r="A137" s="201"/>
      <c r="B137" s="2" t="s">
        <v>10</v>
      </c>
      <c r="C137" s="4" t="s">
        <v>12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1:15" x14ac:dyDescent="0.25">
      <c r="A138" s="201"/>
      <c r="B138" s="2" t="s">
        <v>13</v>
      </c>
      <c r="C138" s="4" t="s">
        <v>11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1:15" x14ac:dyDescent="0.25">
      <c r="A139" s="201"/>
      <c r="B139" s="2" t="s">
        <v>13</v>
      </c>
      <c r="C139" s="4" t="s">
        <v>12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1:15" x14ac:dyDescent="0.25">
      <c r="A140" s="201"/>
      <c r="B140" s="2" t="s">
        <v>14</v>
      </c>
      <c r="C140" s="4" t="s">
        <v>11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1:15" x14ac:dyDescent="0.25">
      <c r="A141" s="201"/>
      <c r="B141" s="2" t="s">
        <v>14</v>
      </c>
      <c r="C141" s="4" t="s">
        <v>12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1:15" x14ac:dyDescent="0.25">
      <c r="A142" s="201"/>
      <c r="B142" s="2" t="s">
        <v>15</v>
      </c>
      <c r="C142" s="4" t="s">
        <v>11</v>
      </c>
      <c r="D142" s="6">
        <v>99</v>
      </c>
      <c r="E142" s="6">
        <v>163</v>
      </c>
      <c r="F142" s="6">
        <v>80</v>
      </c>
      <c r="G142" s="6">
        <v>16</v>
      </c>
      <c r="H142" s="6">
        <v>3</v>
      </c>
      <c r="I142" s="6">
        <v>361</v>
      </c>
      <c r="J142" s="7">
        <v>9656</v>
      </c>
      <c r="K142" s="7">
        <v>15899</v>
      </c>
      <c r="L142" s="7">
        <v>7803</v>
      </c>
      <c r="M142" s="7">
        <v>1561</v>
      </c>
      <c r="N142" s="6">
        <v>293</v>
      </c>
      <c r="O142" s="7">
        <v>35212</v>
      </c>
    </row>
    <row r="143" spans="1:15" x14ac:dyDescent="0.25">
      <c r="A143" s="201"/>
      <c r="B143" s="2" t="s">
        <v>15</v>
      </c>
      <c r="C143" s="4" t="s">
        <v>12</v>
      </c>
      <c r="D143" s="6">
        <v>117</v>
      </c>
      <c r="E143" s="6">
        <v>178</v>
      </c>
      <c r="F143" s="6">
        <v>67</v>
      </c>
      <c r="G143" s="6">
        <v>14</v>
      </c>
      <c r="H143" s="6">
        <v>5</v>
      </c>
      <c r="I143" s="6">
        <v>381</v>
      </c>
      <c r="J143" s="7">
        <v>20780</v>
      </c>
      <c r="K143" s="7">
        <v>31613</v>
      </c>
      <c r="L143" s="7">
        <v>11899</v>
      </c>
      <c r="M143" s="7">
        <v>2486</v>
      </c>
      <c r="N143" s="6">
        <v>888</v>
      </c>
      <c r="O143" s="7">
        <v>67666</v>
      </c>
    </row>
    <row r="144" spans="1:15" x14ac:dyDescent="0.25">
      <c r="A144" s="201"/>
      <c r="B144" s="2" t="s">
        <v>16</v>
      </c>
      <c r="C144" s="4" t="s">
        <v>11</v>
      </c>
      <c r="D144" s="7">
        <v>2917</v>
      </c>
      <c r="E144" s="7">
        <v>5227</v>
      </c>
      <c r="F144" s="7">
        <v>2664</v>
      </c>
      <c r="G144" s="7">
        <v>1330</v>
      </c>
      <c r="H144" s="6">
        <v>285</v>
      </c>
      <c r="I144" s="7">
        <v>12423</v>
      </c>
      <c r="J144" s="7">
        <v>260573</v>
      </c>
      <c r="K144" s="7">
        <v>466924</v>
      </c>
      <c r="L144" s="7">
        <v>237973</v>
      </c>
      <c r="M144" s="7">
        <v>118808</v>
      </c>
      <c r="N144" s="7">
        <v>25459</v>
      </c>
      <c r="O144" s="7">
        <v>1109737</v>
      </c>
    </row>
    <row r="145" spans="1:15" x14ac:dyDescent="0.25">
      <c r="A145" s="201"/>
      <c r="B145" s="2" t="s">
        <v>17</v>
      </c>
      <c r="C145" s="4" t="s">
        <v>12</v>
      </c>
      <c r="D145" s="7">
        <v>3057</v>
      </c>
      <c r="E145" s="7">
        <v>5551</v>
      </c>
      <c r="F145" s="7">
        <v>3451</v>
      </c>
      <c r="G145" s="7">
        <v>1015</v>
      </c>
      <c r="H145" s="6">
        <v>294</v>
      </c>
      <c r="I145" s="7">
        <v>13368</v>
      </c>
      <c r="J145" s="7">
        <v>545121</v>
      </c>
      <c r="K145" s="7">
        <v>989849</v>
      </c>
      <c r="L145" s="7">
        <v>615379</v>
      </c>
      <c r="M145" s="7">
        <v>180994</v>
      </c>
      <c r="N145" s="7">
        <v>52426</v>
      </c>
      <c r="O145" s="7">
        <v>2383769</v>
      </c>
    </row>
    <row r="146" spans="1:15" x14ac:dyDescent="0.25">
      <c r="A146" s="201"/>
      <c r="B146" s="2" t="s">
        <v>18</v>
      </c>
      <c r="C146" s="4" t="s">
        <v>11</v>
      </c>
      <c r="D146" s="6">
        <v>820</v>
      </c>
      <c r="E146" s="7">
        <v>1679</v>
      </c>
      <c r="F146" s="6">
        <v>668</v>
      </c>
      <c r="G146" s="6">
        <v>269</v>
      </c>
      <c r="H146" s="6">
        <v>183</v>
      </c>
      <c r="I146" s="7">
        <v>3619</v>
      </c>
      <c r="J146" s="7">
        <v>130969</v>
      </c>
      <c r="K146" s="7">
        <v>268168</v>
      </c>
      <c r="L146" s="7">
        <v>106692</v>
      </c>
      <c r="M146" s="7">
        <v>42964</v>
      </c>
      <c r="N146" s="7">
        <v>29229</v>
      </c>
      <c r="O146" s="7">
        <v>578022</v>
      </c>
    </row>
    <row r="147" spans="1:15" x14ac:dyDescent="0.25">
      <c r="A147" s="201"/>
      <c r="B147" s="2" t="s">
        <v>19</v>
      </c>
      <c r="C147" s="4" t="s">
        <v>12</v>
      </c>
      <c r="D147" s="7">
        <v>2346</v>
      </c>
      <c r="E147" s="7">
        <v>4871</v>
      </c>
      <c r="F147" s="7">
        <v>2176</v>
      </c>
      <c r="G147" s="6">
        <v>568</v>
      </c>
      <c r="H147" s="6">
        <v>526</v>
      </c>
      <c r="I147" s="7">
        <v>10487</v>
      </c>
      <c r="J147" s="7">
        <v>464003</v>
      </c>
      <c r="K147" s="7">
        <v>963410</v>
      </c>
      <c r="L147" s="7">
        <v>430380</v>
      </c>
      <c r="M147" s="7">
        <v>112342</v>
      </c>
      <c r="N147" s="7">
        <v>104035</v>
      </c>
      <c r="O147" s="7">
        <v>2074170</v>
      </c>
    </row>
    <row r="148" spans="1:15" x14ac:dyDescent="0.25">
      <c r="A148" s="201"/>
      <c r="B148" s="202" t="s">
        <v>8</v>
      </c>
      <c r="C148" s="202"/>
      <c r="D148" s="7">
        <v>9356</v>
      </c>
      <c r="E148" s="7">
        <v>17669</v>
      </c>
      <c r="F148" s="7">
        <v>9106</v>
      </c>
      <c r="G148" s="7">
        <v>3212</v>
      </c>
      <c r="H148" s="7">
        <v>1296</v>
      </c>
      <c r="I148" s="10">
        <v>40639</v>
      </c>
      <c r="J148" s="7">
        <v>1431102</v>
      </c>
      <c r="K148" s="7">
        <v>2735863</v>
      </c>
      <c r="L148" s="7">
        <v>1410126</v>
      </c>
      <c r="M148" s="7">
        <v>459155</v>
      </c>
      <c r="N148" s="7">
        <v>212330</v>
      </c>
      <c r="O148" s="12">
        <v>6248576</v>
      </c>
    </row>
    <row r="149" spans="1:15" x14ac:dyDescent="0.25">
      <c r="A149" s="201" t="s">
        <v>30</v>
      </c>
      <c r="B149" s="2" t="s">
        <v>10</v>
      </c>
      <c r="C149" s="4" t="s">
        <v>11</v>
      </c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x14ac:dyDescent="0.25">
      <c r="A150" s="201"/>
      <c r="B150" s="2" t="s">
        <v>10</v>
      </c>
      <c r="C150" s="4" t="s">
        <v>12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x14ac:dyDescent="0.25">
      <c r="A151" s="201"/>
      <c r="B151" s="2" t="s">
        <v>13</v>
      </c>
      <c r="C151" s="4" t="s">
        <v>11</v>
      </c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x14ac:dyDescent="0.25">
      <c r="A152" s="201"/>
      <c r="B152" s="2" t="s">
        <v>13</v>
      </c>
      <c r="C152" s="4" t="s">
        <v>12</v>
      </c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x14ac:dyDescent="0.25">
      <c r="A153" s="201"/>
      <c r="B153" s="2" t="s">
        <v>14</v>
      </c>
      <c r="C153" s="4" t="s">
        <v>11</v>
      </c>
      <c r="D153" s="5"/>
      <c r="E153" s="6">
        <v>1</v>
      </c>
      <c r="F153" s="5"/>
      <c r="G153" s="5"/>
      <c r="H153" s="5"/>
      <c r="I153" s="6">
        <v>1</v>
      </c>
      <c r="J153" s="5"/>
      <c r="K153" s="6">
        <v>284</v>
      </c>
      <c r="L153" s="5"/>
      <c r="M153" s="5"/>
      <c r="N153" s="5"/>
      <c r="O153" s="6">
        <v>284</v>
      </c>
    </row>
    <row r="154" spans="1:15" x14ac:dyDescent="0.25">
      <c r="A154" s="201"/>
      <c r="B154" s="2" t="s">
        <v>14</v>
      </c>
      <c r="C154" s="4" t="s">
        <v>12</v>
      </c>
      <c r="D154" s="5"/>
      <c r="E154" s="6">
        <v>1</v>
      </c>
      <c r="F154" s="5"/>
      <c r="G154" s="5"/>
      <c r="H154" s="5"/>
      <c r="I154" s="6">
        <v>1</v>
      </c>
      <c r="J154" s="5"/>
      <c r="K154" s="6">
        <v>299</v>
      </c>
      <c r="L154" s="5"/>
      <c r="M154" s="5"/>
      <c r="N154" s="5"/>
      <c r="O154" s="6">
        <v>299</v>
      </c>
    </row>
    <row r="155" spans="1:15" x14ac:dyDescent="0.25">
      <c r="A155" s="201"/>
      <c r="B155" s="2" t="s">
        <v>15</v>
      </c>
      <c r="C155" s="4" t="s">
        <v>11</v>
      </c>
      <c r="D155" s="6">
        <v>67</v>
      </c>
      <c r="E155" s="6">
        <v>276</v>
      </c>
      <c r="F155" s="6">
        <v>112</v>
      </c>
      <c r="G155" s="6">
        <v>35</v>
      </c>
      <c r="H155" s="6">
        <v>21</v>
      </c>
      <c r="I155" s="6">
        <v>511</v>
      </c>
      <c r="J155" s="7">
        <v>6535</v>
      </c>
      <c r="K155" s="7">
        <v>26920</v>
      </c>
      <c r="L155" s="7">
        <v>10924</v>
      </c>
      <c r="M155" s="7">
        <v>3414</v>
      </c>
      <c r="N155" s="7">
        <v>2048</v>
      </c>
      <c r="O155" s="7">
        <v>49841</v>
      </c>
    </row>
    <row r="156" spans="1:15" x14ac:dyDescent="0.25">
      <c r="A156" s="201"/>
      <c r="B156" s="2" t="s">
        <v>15</v>
      </c>
      <c r="C156" s="4" t="s">
        <v>12</v>
      </c>
      <c r="D156" s="6">
        <v>76</v>
      </c>
      <c r="E156" s="6">
        <v>337</v>
      </c>
      <c r="F156" s="6">
        <v>138</v>
      </c>
      <c r="G156" s="6">
        <v>49</v>
      </c>
      <c r="H156" s="6">
        <v>14</v>
      </c>
      <c r="I156" s="6">
        <v>614</v>
      </c>
      <c r="J156" s="7">
        <v>13498</v>
      </c>
      <c r="K156" s="7">
        <v>59852</v>
      </c>
      <c r="L156" s="7">
        <v>24509</v>
      </c>
      <c r="M156" s="7">
        <v>8703</v>
      </c>
      <c r="N156" s="7">
        <v>2486</v>
      </c>
      <c r="O156" s="7">
        <v>109048</v>
      </c>
    </row>
    <row r="157" spans="1:15" x14ac:dyDescent="0.25">
      <c r="A157" s="201"/>
      <c r="B157" s="2" t="s">
        <v>16</v>
      </c>
      <c r="C157" s="4" t="s">
        <v>11</v>
      </c>
      <c r="D157" s="7">
        <v>1532</v>
      </c>
      <c r="E157" s="7">
        <v>5523</v>
      </c>
      <c r="F157" s="7">
        <v>2479</v>
      </c>
      <c r="G157" s="7">
        <v>1567</v>
      </c>
      <c r="H157" s="6">
        <v>184</v>
      </c>
      <c r="I157" s="7">
        <v>11285</v>
      </c>
      <c r="J157" s="7">
        <v>136852</v>
      </c>
      <c r="K157" s="7">
        <v>493365</v>
      </c>
      <c r="L157" s="7">
        <v>221447</v>
      </c>
      <c r="M157" s="7">
        <v>139979</v>
      </c>
      <c r="N157" s="7">
        <v>16437</v>
      </c>
      <c r="O157" s="7">
        <v>1008080</v>
      </c>
    </row>
    <row r="158" spans="1:15" x14ac:dyDescent="0.25">
      <c r="A158" s="201"/>
      <c r="B158" s="2" t="s">
        <v>17</v>
      </c>
      <c r="C158" s="4" t="s">
        <v>12</v>
      </c>
      <c r="D158" s="7">
        <v>1730</v>
      </c>
      <c r="E158" s="7">
        <v>6382</v>
      </c>
      <c r="F158" s="7">
        <v>3418</v>
      </c>
      <c r="G158" s="7">
        <v>1330</v>
      </c>
      <c r="H158" s="6">
        <v>245</v>
      </c>
      <c r="I158" s="7">
        <v>13105</v>
      </c>
      <c r="J158" s="7">
        <v>308492</v>
      </c>
      <c r="K158" s="7">
        <v>1138032</v>
      </c>
      <c r="L158" s="7">
        <v>609495</v>
      </c>
      <c r="M158" s="7">
        <v>237164</v>
      </c>
      <c r="N158" s="7">
        <v>43688</v>
      </c>
      <c r="O158" s="7">
        <v>2336871</v>
      </c>
    </row>
    <row r="159" spans="1:15" x14ac:dyDescent="0.25">
      <c r="A159" s="201"/>
      <c r="B159" s="2" t="s">
        <v>18</v>
      </c>
      <c r="C159" s="4" t="s">
        <v>11</v>
      </c>
      <c r="D159" s="6">
        <v>305</v>
      </c>
      <c r="E159" s="7">
        <v>1954</v>
      </c>
      <c r="F159" s="6">
        <v>606</v>
      </c>
      <c r="G159" s="6">
        <v>427</v>
      </c>
      <c r="H159" s="6">
        <v>45</v>
      </c>
      <c r="I159" s="7">
        <v>3337</v>
      </c>
      <c r="J159" s="7">
        <v>48714</v>
      </c>
      <c r="K159" s="7">
        <v>312091</v>
      </c>
      <c r="L159" s="7">
        <v>96790</v>
      </c>
      <c r="M159" s="7">
        <v>68200</v>
      </c>
      <c r="N159" s="7">
        <v>7187</v>
      </c>
      <c r="O159" s="7">
        <v>532982</v>
      </c>
    </row>
    <row r="160" spans="1:15" x14ac:dyDescent="0.25">
      <c r="A160" s="201"/>
      <c r="B160" s="2" t="s">
        <v>19</v>
      </c>
      <c r="C160" s="4" t="s">
        <v>12</v>
      </c>
      <c r="D160" s="6">
        <v>810</v>
      </c>
      <c r="E160" s="7">
        <v>5466</v>
      </c>
      <c r="F160" s="7">
        <v>1897</v>
      </c>
      <c r="G160" s="6">
        <v>839</v>
      </c>
      <c r="H160" s="6">
        <v>158</v>
      </c>
      <c r="I160" s="7">
        <v>9170</v>
      </c>
      <c r="J160" s="7">
        <v>160206</v>
      </c>
      <c r="K160" s="7">
        <v>1081092</v>
      </c>
      <c r="L160" s="7">
        <v>375198</v>
      </c>
      <c r="M160" s="7">
        <v>165942</v>
      </c>
      <c r="N160" s="7">
        <v>31250</v>
      </c>
      <c r="O160" s="7">
        <v>1813688</v>
      </c>
    </row>
    <row r="161" spans="1:15" x14ac:dyDescent="0.25">
      <c r="A161" s="201"/>
      <c r="B161" s="202" t="s">
        <v>8</v>
      </c>
      <c r="C161" s="202"/>
      <c r="D161" s="7">
        <v>4520</v>
      </c>
      <c r="E161" s="7">
        <v>19940</v>
      </c>
      <c r="F161" s="7">
        <v>8650</v>
      </c>
      <c r="G161" s="7">
        <v>4247</v>
      </c>
      <c r="H161" s="6">
        <v>667</v>
      </c>
      <c r="I161" s="10">
        <v>38024</v>
      </c>
      <c r="J161" s="7">
        <v>674297</v>
      </c>
      <c r="K161" s="7">
        <v>3111935</v>
      </c>
      <c r="L161" s="7">
        <v>1338363</v>
      </c>
      <c r="M161" s="7">
        <v>623402</v>
      </c>
      <c r="N161" s="7">
        <v>103096</v>
      </c>
      <c r="O161" s="12">
        <v>5851093</v>
      </c>
    </row>
    <row r="162" spans="1:15" x14ac:dyDescent="0.25">
      <c r="A162" s="201" t="s">
        <v>31</v>
      </c>
      <c r="B162" s="2" t="s">
        <v>10</v>
      </c>
      <c r="C162" s="4" t="s">
        <v>11</v>
      </c>
      <c r="D162" s="6">
        <v>87</v>
      </c>
      <c r="E162" s="6">
        <v>140</v>
      </c>
      <c r="F162" s="6">
        <v>93</v>
      </c>
      <c r="G162" s="6">
        <v>14</v>
      </c>
      <c r="H162" s="5"/>
      <c r="I162" s="6">
        <v>334</v>
      </c>
      <c r="J162" s="7">
        <v>37820</v>
      </c>
      <c r="K162" s="7">
        <v>60859</v>
      </c>
      <c r="L162" s="7">
        <v>40428</v>
      </c>
      <c r="M162" s="7">
        <v>6086</v>
      </c>
      <c r="N162" s="5"/>
      <c r="O162" s="7">
        <v>145193</v>
      </c>
    </row>
    <row r="163" spans="1:15" x14ac:dyDescent="0.25">
      <c r="A163" s="201"/>
      <c r="B163" s="2" t="s">
        <v>10</v>
      </c>
      <c r="C163" s="4" t="s">
        <v>12</v>
      </c>
      <c r="D163" s="6">
        <v>97</v>
      </c>
      <c r="E163" s="6">
        <v>128</v>
      </c>
      <c r="F163" s="6">
        <v>74</v>
      </c>
      <c r="G163" s="6">
        <v>27</v>
      </c>
      <c r="H163" s="5"/>
      <c r="I163" s="6">
        <v>326</v>
      </c>
      <c r="J163" s="7">
        <v>40901</v>
      </c>
      <c r="K163" s="7">
        <v>53973</v>
      </c>
      <c r="L163" s="7">
        <v>31203</v>
      </c>
      <c r="M163" s="7">
        <v>11385</v>
      </c>
      <c r="N163" s="5"/>
      <c r="O163" s="7">
        <v>137462</v>
      </c>
    </row>
    <row r="164" spans="1:15" x14ac:dyDescent="0.25">
      <c r="A164" s="201"/>
      <c r="B164" s="2" t="s">
        <v>13</v>
      </c>
      <c r="C164" s="4" t="s">
        <v>11</v>
      </c>
      <c r="D164" s="7">
        <v>1269</v>
      </c>
      <c r="E164" s="7">
        <v>1793</v>
      </c>
      <c r="F164" s="6">
        <v>859</v>
      </c>
      <c r="G164" s="6">
        <v>313</v>
      </c>
      <c r="H164" s="6">
        <v>27</v>
      </c>
      <c r="I164" s="7">
        <v>4261</v>
      </c>
      <c r="J164" s="7">
        <v>548756</v>
      </c>
      <c r="K164" s="7">
        <v>775350</v>
      </c>
      <c r="L164" s="7">
        <v>371459</v>
      </c>
      <c r="M164" s="7">
        <v>135351</v>
      </c>
      <c r="N164" s="7">
        <v>11676</v>
      </c>
      <c r="O164" s="7">
        <v>1842592</v>
      </c>
    </row>
    <row r="165" spans="1:15" x14ac:dyDescent="0.25">
      <c r="A165" s="201"/>
      <c r="B165" s="2" t="s">
        <v>13</v>
      </c>
      <c r="C165" s="4" t="s">
        <v>12</v>
      </c>
      <c r="D165" s="7">
        <v>1209</v>
      </c>
      <c r="E165" s="7">
        <v>1748</v>
      </c>
      <c r="F165" s="6">
        <v>785</v>
      </c>
      <c r="G165" s="6">
        <v>304</v>
      </c>
      <c r="H165" s="6">
        <v>33</v>
      </c>
      <c r="I165" s="7">
        <v>4079</v>
      </c>
      <c r="J165" s="7">
        <v>509722</v>
      </c>
      <c r="K165" s="7">
        <v>736968</v>
      </c>
      <c r="L165" s="7">
        <v>330961</v>
      </c>
      <c r="M165" s="7">
        <v>128168</v>
      </c>
      <c r="N165" s="7">
        <v>13913</v>
      </c>
      <c r="O165" s="7">
        <v>1719732</v>
      </c>
    </row>
    <row r="166" spans="1:15" x14ac:dyDescent="0.25">
      <c r="A166" s="201"/>
      <c r="B166" s="2" t="s">
        <v>14</v>
      </c>
      <c r="C166" s="4" t="s">
        <v>11</v>
      </c>
      <c r="D166" s="7">
        <v>2081</v>
      </c>
      <c r="E166" s="7">
        <v>5748</v>
      </c>
      <c r="F166" s="7">
        <v>2486</v>
      </c>
      <c r="G166" s="6">
        <v>770</v>
      </c>
      <c r="H166" s="6">
        <v>232</v>
      </c>
      <c r="I166" s="7">
        <v>11317</v>
      </c>
      <c r="J166" s="7">
        <v>590707</v>
      </c>
      <c r="K166" s="7">
        <v>1631612</v>
      </c>
      <c r="L166" s="7">
        <v>705669</v>
      </c>
      <c r="M166" s="7">
        <v>218570</v>
      </c>
      <c r="N166" s="7">
        <v>65855</v>
      </c>
      <c r="O166" s="7">
        <v>3212413</v>
      </c>
    </row>
    <row r="167" spans="1:15" x14ac:dyDescent="0.25">
      <c r="A167" s="201"/>
      <c r="B167" s="2" t="s">
        <v>14</v>
      </c>
      <c r="C167" s="4" t="s">
        <v>12</v>
      </c>
      <c r="D167" s="7">
        <v>2025</v>
      </c>
      <c r="E167" s="7">
        <v>5185</v>
      </c>
      <c r="F167" s="7">
        <v>2342</v>
      </c>
      <c r="G167" s="6">
        <v>705</v>
      </c>
      <c r="H167" s="6">
        <v>204</v>
      </c>
      <c r="I167" s="7">
        <v>10461</v>
      </c>
      <c r="J167" s="7">
        <v>605728</v>
      </c>
      <c r="K167" s="7">
        <v>1550963</v>
      </c>
      <c r="L167" s="7">
        <v>700551</v>
      </c>
      <c r="M167" s="7">
        <v>210883</v>
      </c>
      <c r="N167" s="7">
        <v>61021</v>
      </c>
      <c r="O167" s="7">
        <v>3129146</v>
      </c>
    </row>
    <row r="168" spans="1:15" x14ac:dyDescent="0.25">
      <c r="A168" s="201"/>
      <c r="B168" s="2" t="s">
        <v>15</v>
      </c>
      <c r="C168" s="4" t="s">
        <v>11</v>
      </c>
      <c r="D168" s="6">
        <v>166</v>
      </c>
      <c r="E168" s="6">
        <v>457</v>
      </c>
      <c r="F168" s="6">
        <v>192</v>
      </c>
      <c r="G168" s="6">
        <v>50</v>
      </c>
      <c r="H168" s="6">
        <v>22</v>
      </c>
      <c r="I168" s="6">
        <v>887</v>
      </c>
      <c r="J168" s="7">
        <v>16191</v>
      </c>
      <c r="K168" s="7">
        <v>44575</v>
      </c>
      <c r="L168" s="7">
        <v>18727</v>
      </c>
      <c r="M168" s="7">
        <v>4877</v>
      </c>
      <c r="N168" s="7">
        <v>2146</v>
      </c>
      <c r="O168" s="7">
        <v>86516</v>
      </c>
    </row>
    <row r="169" spans="1:15" x14ac:dyDescent="0.25">
      <c r="A169" s="201"/>
      <c r="B169" s="2" t="s">
        <v>15</v>
      </c>
      <c r="C169" s="4" t="s">
        <v>12</v>
      </c>
      <c r="D169" s="6">
        <v>152</v>
      </c>
      <c r="E169" s="6">
        <v>366</v>
      </c>
      <c r="F169" s="6">
        <v>146</v>
      </c>
      <c r="G169" s="6">
        <v>44</v>
      </c>
      <c r="H169" s="6">
        <v>21</v>
      </c>
      <c r="I169" s="6">
        <v>729</v>
      </c>
      <c r="J169" s="7">
        <v>26996</v>
      </c>
      <c r="K169" s="7">
        <v>65003</v>
      </c>
      <c r="L169" s="7">
        <v>25930</v>
      </c>
      <c r="M169" s="7">
        <v>7815</v>
      </c>
      <c r="N169" s="7">
        <v>3730</v>
      </c>
      <c r="O169" s="7">
        <v>129474</v>
      </c>
    </row>
    <row r="170" spans="1:15" x14ac:dyDescent="0.25">
      <c r="A170" s="201"/>
      <c r="B170" s="2" t="s">
        <v>16</v>
      </c>
      <c r="C170" s="4" t="s">
        <v>11</v>
      </c>
      <c r="D170" s="6">
        <v>26</v>
      </c>
      <c r="E170" s="6">
        <v>63</v>
      </c>
      <c r="F170" s="6">
        <v>15</v>
      </c>
      <c r="G170" s="6">
        <v>5</v>
      </c>
      <c r="H170" s="6">
        <v>4</v>
      </c>
      <c r="I170" s="6">
        <v>113</v>
      </c>
      <c r="J170" s="7">
        <v>2323</v>
      </c>
      <c r="K170" s="7">
        <v>5628</v>
      </c>
      <c r="L170" s="7">
        <v>1340</v>
      </c>
      <c r="M170" s="6">
        <v>447</v>
      </c>
      <c r="N170" s="6">
        <v>357</v>
      </c>
      <c r="O170" s="7">
        <v>10095</v>
      </c>
    </row>
    <row r="171" spans="1:15" x14ac:dyDescent="0.25">
      <c r="A171" s="201"/>
      <c r="B171" s="2" t="s">
        <v>17</v>
      </c>
      <c r="C171" s="4" t="s">
        <v>12</v>
      </c>
      <c r="D171" s="6">
        <v>25</v>
      </c>
      <c r="E171" s="6">
        <v>40</v>
      </c>
      <c r="F171" s="6">
        <v>22</v>
      </c>
      <c r="G171" s="6">
        <v>8</v>
      </c>
      <c r="H171" s="5"/>
      <c r="I171" s="6">
        <v>95</v>
      </c>
      <c r="J171" s="7">
        <v>4458</v>
      </c>
      <c r="K171" s="7">
        <v>7133</v>
      </c>
      <c r="L171" s="7">
        <v>3923</v>
      </c>
      <c r="M171" s="7">
        <v>1427</v>
      </c>
      <c r="N171" s="5"/>
      <c r="O171" s="7">
        <v>16941</v>
      </c>
    </row>
    <row r="172" spans="1:15" x14ac:dyDescent="0.25">
      <c r="A172" s="201"/>
      <c r="B172" s="2" t="s">
        <v>18</v>
      </c>
      <c r="C172" s="4" t="s">
        <v>11</v>
      </c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x14ac:dyDescent="0.25">
      <c r="A173" s="201"/>
      <c r="B173" s="2" t="s">
        <v>19</v>
      </c>
      <c r="C173" s="4" t="s">
        <v>12</v>
      </c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x14ac:dyDescent="0.25">
      <c r="A174" s="201"/>
      <c r="B174" s="202" t="s">
        <v>8</v>
      </c>
      <c r="C174" s="202"/>
      <c r="D174" s="7">
        <v>7137</v>
      </c>
      <c r="E174" s="7">
        <v>15668</v>
      </c>
      <c r="F174" s="7">
        <v>7014</v>
      </c>
      <c r="G174" s="7">
        <v>2240</v>
      </c>
      <c r="H174" s="6">
        <v>543</v>
      </c>
      <c r="I174" s="10">
        <v>32602</v>
      </c>
      <c r="J174" s="7">
        <v>2383602</v>
      </c>
      <c r="K174" s="7">
        <v>4932064</v>
      </c>
      <c r="L174" s="7">
        <v>2230191</v>
      </c>
      <c r="M174" s="7">
        <v>725009</v>
      </c>
      <c r="N174" s="7">
        <v>158698</v>
      </c>
      <c r="O174" s="12">
        <v>10429564</v>
      </c>
    </row>
    <row r="175" spans="1:15" x14ac:dyDescent="0.25">
      <c r="A175" s="201" t="s">
        <v>32</v>
      </c>
      <c r="B175" s="2" t="s">
        <v>10</v>
      </c>
      <c r="C175" s="4" t="s">
        <v>11</v>
      </c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x14ac:dyDescent="0.25">
      <c r="A176" s="201"/>
      <c r="B176" s="2" t="s">
        <v>10</v>
      </c>
      <c r="C176" s="4" t="s">
        <v>12</v>
      </c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x14ac:dyDescent="0.25">
      <c r="A177" s="201"/>
      <c r="B177" s="2" t="s">
        <v>13</v>
      </c>
      <c r="C177" s="4" t="s">
        <v>11</v>
      </c>
      <c r="D177" s="5"/>
      <c r="E177" s="6">
        <v>3</v>
      </c>
      <c r="F177" s="6">
        <v>2</v>
      </c>
      <c r="G177" s="6">
        <v>2</v>
      </c>
      <c r="H177" s="5"/>
      <c r="I177" s="6">
        <v>7</v>
      </c>
      <c r="J177" s="5"/>
      <c r="K177" s="7">
        <v>1297</v>
      </c>
      <c r="L177" s="6">
        <v>865</v>
      </c>
      <c r="M177" s="6">
        <v>865</v>
      </c>
      <c r="N177" s="5"/>
      <c r="O177" s="7">
        <v>3027</v>
      </c>
    </row>
    <row r="178" spans="1:15" x14ac:dyDescent="0.25">
      <c r="A178" s="201"/>
      <c r="B178" s="2" t="s">
        <v>13</v>
      </c>
      <c r="C178" s="4" t="s">
        <v>12</v>
      </c>
      <c r="D178" s="5"/>
      <c r="E178" s="6">
        <v>2</v>
      </c>
      <c r="F178" s="5"/>
      <c r="G178" s="6">
        <v>2</v>
      </c>
      <c r="H178" s="5"/>
      <c r="I178" s="6">
        <v>4</v>
      </c>
      <c r="J178" s="5"/>
      <c r="K178" s="6">
        <v>843</v>
      </c>
      <c r="L178" s="5"/>
      <c r="M178" s="6">
        <v>843</v>
      </c>
      <c r="N178" s="5"/>
      <c r="O178" s="7">
        <v>1686</v>
      </c>
    </row>
    <row r="179" spans="1:15" x14ac:dyDescent="0.25">
      <c r="A179" s="201"/>
      <c r="B179" s="2" t="s">
        <v>14</v>
      </c>
      <c r="C179" s="4" t="s">
        <v>11</v>
      </c>
      <c r="D179" s="6">
        <v>2</v>
      </c>
      <c r="E179" s="6">
        <v>22</v>
      </c>
      <c r="F179" s="6">
        <v>10</v>
      </c>
      <c r="G179" s="6">
        <v>3</v>
      </c>
      <c r="H179" s="5"/>
      <c r="I179" s="6">
        <v>37</v>
      </c>
      <c r="J179" s="6">
        <v>568</v>
      </c>
      <c r="K179" s="7">
        <v>6245</v>
      </c>
      <c r="L179" s="7">
        <v>2839</v>
      </c>
      <c r="M179" s="6">
        <v>852</v>
      </c>
      <c r="N179" s="5"/>
      <c r="O179" s="7">
        <v>10504</v>
      </c>
    </row>
    <row r="180" spans="1:15" x14ac:dyDescent="0.25">
      <c r="A180" s="201"/>
      <c r="B180" s="2" t="s">
        <v>14</v>
      </c>
      <c r="C180" s="4" t="s">
        <v>12</v>
      </c>
      <c r="D180" s="6">
        <v>2</v>
      </c>
      <c r="E180" s="6">
        <v>18</v>
      </c>
      <c r="F180" s="6">
        <v>13</v>
      </c>
      <c r="G180" s="6">
        <v>7</v>
      </c>
      <c r="H180" s="5"/>
      <c r="I180" s="6">
        <v>40</v>
      </c>
      <c r="J180" s="6">
        <v>598</v>
      </c>
      <c r="K180" s="7">
        <v>5384</v>
      </c>
      <c r="L180" s="7">
        <v>3889</v>
      </c>
      <c r="M180" s="7">
        <v>2094</v>
      </c>
      <c r="N180" s="5"/>
      <c r="O180" s="7">
        <v>11965</v>
      </c>
    </row>
    <row r="181" spans="1:15" x14ac:dyDescent="0.25">
      <c r="A181" s="201"/>
      <c r="B181" s="2" t="s">
        <v>15</v>
      </c>
      <c r="C181" s="4" t="s">
        <v>11</v>
      </c>
      <c r="D181" s="6">
        <v>21</v>
      </c>
      <c r="E181" s="6">
        <v>184</v>
      </c>
      <c r="F181" s="6">
        <v>89</v>
      </c>
      <c r="G181" s="6">
        <v>149</v>
      </c>
      <c r="H181" s="6">
        <v>2</v>
      </c>
      <c r="I181" s="6">
        <v>445</v>
      </c>
      <c r="J181" s="7">
        <v>2048</v>
      </c>
      <c r="K181" s="7">
        <v>17947</v>
      </c>
      <c r="L181" s="7">
        <v>8681</v>
      </c>
      <c r="M181" s="7">
        <v>14533</v>
      </c>
      <c r="N181" s="6">
        <v>195</v>
      </c>
      <c r="O181" s="7">
        <v>43404</v>
      </c>
    </row>
    <row r="182" spans="1:15" x14ac:dyDescent="0.25">
      <c r="A182" s="201"/>
      <c r="B182" s="2" t="s">
        <v>15</v>
      </c>
      <c r="C182" s="4" t="s">
        <v>12</v>
      </c>
      <c r="D182" s="6">
        <v>14</v>
      </c>
      <c r="E182" s="6">
        <v>147</v>
      </c>
      <c r="F182" s="6">
        <v>124</v>
      </c>
      <c r="G182" s="6">
        <v>121</v>
      </c>
      <c r="H182" s="5"/>
      <c r="I182" s="6">
        <v>406</v>
      </c>
      <c r="J182" s="7">
        <v>2486</v>
      </c>
      <c r="K182" s="7">
        <v>26108</v>
      </c>
      <c r="L182" s="7">
        <v>22023</v>
      </c>
      <c r="M182" s="7">
        <v>21490</v>
      </c>
      <c r="N182" s="5"/>
      <c r="O182" s="7">
        <v>72107</v>
      </c>
    </row>
    <row r="183" spans="1:15" x14ac:dyDescent="0.25">
      <c r="A183" s="201"/>
      <c r="B183" s="2" t="s">
        <v>16</v>
      </c>
      <c r="C183" s="4" t="s">
        <v>11</v>
      </c>
      <c r="D183" s="6">
        <v>584</v>
      </c>
      <c r="E183" s="7">
        <v>9024</v>
      </c>
      <c r="F183" s="7">
        <v>5489</v>
      </c>
      <c r="G183" s="7">
        <v>9898</v>
      </c>
      <c r="H183" s="6">
        <v>48</v>
      </c>
      <c r="I183" s="7">
        <v>25043</v>
      </c>
      <c r="J183" s="7">
        <v>52168</v>
      </c>
      <c r="K183" s="7">
        <v>806107</v>
      </c>
      <c r="L183" s="7">
        <v>490328</v>
      </c>
      <c r="M183" s="7">
        <v>884181</v>
      </c>
      <c r="N183" s="7">
        <v>4288</v>
      </c>
      <c r="O183" s="7">
        <v>2237072</v>
      </c>
    </row>
    <row r="184" spans="1:15" x14ac:dyDescent="0.25">
      <c r="A184" s="201"/>
      <c r="B184" s="2" t="s">
        <v>17</v>
      </c>
      <c r="C184" s="4" t="s">
        <v>12</v>
      </c>
      <c r="D184" s="6">
        <v>464</v>
      </c>
      <c r="E184" s="7">
        <v>8826</v>
      </c>
      <c r="F184" s="7">
        <v>5556</v>
      </c>
      <c r="G184" s="7">
        <v>8144</v>
      </c>
      <c r="H184" s="6">
        <v>48</v>
      </c>
      <c r="I184" s="7">
        <v>23038</v>
      </c>
      <c r="J184" s="7">
        <v>82740</v>
      </c>
      <c r="K184" s="7">
        <v>1573844</v>
      </c>
      <c r="L184" s="7">
        <v>990741</v>
      </c>
      <c r="M184" s="7">
        <v>1452231</v>
      </c>
      <c r="N184" s="7">
        <v>8559</v>
      </c>
      <c r="O184" s="7">
        <v>4108115</v>
      </c>
    </row>
    <row r="185" spans="1:15" x14ac:dyDescent="0.25">
      <c r="A185" s="201"/>
      <c r="B185" s="2" t="s">
        <v>18</v>
      </c>
      <c r="C185" s="4" t="s">
        <v>11</v>
      </c>
      <c r="D185" s="6">
        <v>72</v>
      </c>
      <c r="E185" s="7">
        <v>3162</v>
      </c>
      <c r="F185" s="7">
        <v>1801</v>
      </c>
      <c r="G185" s="7">
        <v>2011</v>
      </c>
      <c r="H185" s="6">
        <v>12</v>
      </c>
      <c r="I185" s="7">
        <v>7058</v>
      </c>
      <c r="J185" s="7">
        <v>11500</v>
      </c>
      <c r="K185" s="7">
        <v>505031</v>
      </c>
      <c r="L185" s="7">
        <v>287654</v>
      </c>
      <c r="M185" s="7">
        <v>321195</v>
      </c>
      <c r="N185" s="7">
        <v>1917</v>
      </c>
      <c r="O185" s="7">
        <v>1127297</v>
      </c>
    </row>
    <row r="186" spans="1:15" x14ac:dyDescent="0.25">
      <c r="A186" s="201"/>
      <c r="B186" s="2" t="s">
        <v>19</v>
      </c>
      <c r="C186" s="4" t="s">
        <v>12</v>
      </c>
      <c r="D186" s="6">
        <v>179</v>
      </c>
      <c r="E186" s="7">
        <v>8221</v>
      </c>
      <c r="F186" s="7">
        <v>5111</v>
      </c>
      <c r="G186" s="7">
        <v>4882</v>
      </c>
      <c r="H186" s="6">
        <v>16</v>
      </c>
      <c r="I186" s="7">
        <v>18409</v>
      </c>
      <c r="J186" s="7">
        <v>35404</v>
      </c>
      <c r="K186" s="7">
        <v>1625990</v>
      </c>
      <c r="L186" s="7">
        <v>1010879</v>
      </c>
      <c r="M186" s="7">
        <v>965586</v>
      </c>
      <c r="N186" s="7">
        <v>3165</v>
      </c>
      <c r="O186" s="7">
        <v>3641024</v>
      </c>
    </row>
    <row r="187" spans="1:15" x14ac:dyDescent="0.25">
      <c r="A187" s="201"/>
      <c r="B187" s="202" t="s">
        <v>8</v>
      </c>
      <c r="C187" s="202"/>
      <c r="D187" s="7">
        <v>1338</v>
      </c>
      <c r="E187" s="7">
        <v>29609</v>
      </c>
      <c r="F187" s="7">
        <v>18195</v>
      </c>
      <c r="G187" s="7">
        <v>25219</v>
      </c>
      <c r="H187" s="6">
        <v>126</v>
      </c>
      <c r="I187" s="10">
        <v>74487</v>
      </c>
      <c r="J187" s="7">
        <v>187512</v>
      </c>
      <c r="K187" s="7">
        <v>4568796</v>
      </c>
      <c r="L187" s="7">
        <v>2817899</v>
      </c>
      <c r="M187" s="7">
        <v>3663870</v>
      </c>
      <c r="N187" s="7">
        <v>18124</v>
      </c>
      <c r="O187" s="12">
        <v>11256201</v>
      </c>
    </row>
    <row r="188" spans="1:15" x14ac:dyDescent="0.25">
      <c r="A188" s="201" t="s">
        <v>33</v>
      </c>
      <c r="B188" s="2" t="s">
        <v>10</v>
      </c>
      <c r="C188" s="4" t="s">
        <v>11</v>
      </c>
      <c r="D188" s="6">
        <v>8</v>
      </c>
      <c r="E188" s="6">
        <v>358</v>
      </c>
      <c r="F188" s="6">
        <v>75</v>
      </c>
      <c r="G188" s="6">
        <v>38</v>
      </c>
      <c r="H188" s="5"/>
      <c r="I188" s="6">
        <v>479</v>
      </c>
      <c r="J188" s="7">
        <v>3478</v>
      </c>
      <c r="K188" s="7">
        <v>155626</v>
      </c>
      <c r="L188" s="7">
        <v>32603</v>
      </c>
      <c r="M188" s="7">
        <v>16519</v>
      </c>
      <c r="N188" s="5"/>
      <c r="O188" s="7">
        <v>208226</v>
      </c>
    </row>
    <row r="189" spans="1:15" x14ac:dyDescent="0.25">
      <c r="A189" s="201"/>
      <c r="B189" s="2" t="s">
        <v>10</v>
      </c>
      <c r="C189" s="4" t="s">
        <v>12</v>
      </c>
      <c r="D189" s="6">
        <v>6</v>
      </c>
      <c r="E189" s="6">
        <v>326</v>
      </c>
      <c r="F189" s="6">
        <v>100</v>
      </c>
      <c r="G189" s="6">
        <v>35</v>
      </c>
      <c r="H189" s="5"/>
      <c r="I189" s="6">
        <v>467</v>
      </c>
      <c r="J189" s="7">
        <v>2530</v>
      </c>
      <c r="K189" s="7">
        <v>137462</v>
      </c>
      <c r="L189" s="7">
        <v>42166</v>
      </c>
      <c r="M189" s="7">
        <v>14758</v>
      </c>
      <c r="N189" s="5"/>
      <c r="O189" s="7">
        <v>196916</v>
      </c>
    </row>
    <row r="190" spans="1:15" x14ac:dyDescent="0.25">
      <c r="A190" s="201"/>
      <c r="B190" s="2" t="s">
        <v>13</v>
      </c>
      <c r="C190" s="4" t="s">
        <v>11</v>
      </c>
      <c r="D190" s="6">
        <v>110</v>
      </c>
      <c r="E190" s="7">
        <v>1177</v>
      </c>
      <c r="F190" s="6">
        <v>417</v>
      </c>
      <c r="G190" s="6">
        <v>834</v>
      </c>
      <c r="H190" s="6">
        <v>1</v>
      </c>
      <c r="I190" s="7">
        <v>2539</v>
      </c>
      <c r="J190" s="7">
        <v>47568</v>
      </c>
      <c r="K190" s="7">
        <v>508972</v>
      </c>
      <c r="L190" s="7">
        <v>180324</v>
      </c>
      <c r="M190" s="7">
        <v>360648</v>
      </c>
      <c r="N190" s="6">
        <v>432</v>
      </c>
      <c r="O190" s="7">
        <v>1097944</v>
      </c>
    </row>
    <row r="191" spans="1:15" x14ac:dyDescent="0.25">
      <c r="A191" s="201"/>
      <c r="B191" s="2" t="s">
        <v>13</v>
      </c>
      <c r="C191" s="4" t="s">
        <v>12</v>
      </c>
      <c r="D191" s="6">
        <v>95</v>
      </c>
      <c r="E191" s="7">
        <v>1109</v>
      </c>
      <c r="F191" s="6">
        <v>379</v>
      </c>
      <c r="G191" s="6">
        <v>784</v>
      </c>
      <c r="H191" s="5"/>
      <c r="I191" s="7">
        <v>2367</v>
      </c>
      <c r="J191" s="7">
        <v>40053</v>
      </c>
      <c r="K191" s="7">
        <v>467562</v>
      </c>
      <c r="L191" s="7">
        <v>159789</v>
      </c>
      <c r="M191" s="7">
        <v>330539</v>
      </c>
      <c r="N191" s="5"/>
      <c r="O191" s="7">
        <v>997943</v>
      </c>
    </row>
    <row r="192" spans="1:15" x14ac:dyDescent="0.25">
      <c r="A192" s="201"/>
      <c r="B192" s="2" t="s">
        <v>14</v>
      </c>
      <c r="C192" s="4" t="s">
        <v>11</v>
      </c>
      <c r="D192" s="6">
        <v>148</v>
      </c>
      <c r="E192" s="7">
        <v>3442</v>
      </c>
      <c r="F192" s="7">
        <v>1061</v>
      </c>
      <c r="G192" s="7">
        <v>2398</v>
      </c>
      <c r="H192" s="6">
        <v>20</v>
      </c>
      <c r="I192" s="7">
        <v>7069</v>
      </c>
      <c r="J192" s="7">
        <v>42011</v>
      </c>
      <c r="K192" s="7">
        <v>977037</v>
      </c>
      <c r="L192" s="7">
        <v>301173</v>
      </c>
      <c r="M192" s="7">
        <v>680690</v>
      </c>
      <c r="N192" s="7">
        <v>5677</v>
      </c>
      <c r="O192" s="7">
        <v>2006588</v>
      </c>
    </row>
    <row r="193" spans="1:15" x14ac:dyDescent="0.25">
      <c r="A193" s="201"/>
      <c r="B193" s="2" t="s">
        <v>14</v>
      </c>
      <c r="C193" s="4" t="s">
        <v>12</v>
      </c>
      <c r="D193" s="6">
        <v>144</v>
      </c>
      <c r="E193" s="7">
        <v>3201</v>
      </c>
      <c r="F193" s="7">
        <v>1028</v>
      </c>
      <c r="G193" s="7">
        <v>2167</v>
      </c>
      <c r="H193" s="6">
        <v>17</v>
      </c>
      <c r="I193" s="7">
        <v>6557</v>
      </c>
      <c r="J193" s="7">
        <v>43074</v>
      </c>
      <c r="K193" s="7">
        <v>957499</v>
      </c>
      <c r="L193" s="7">
        <v>307500</v>
      </c>
      <c r="M193" s="7">
        <v>648204</v>
      </c>
      <c r="N193" s="7">
        <v>5085</v>
      </c>
      <c r="O193" s="7">
        <v>1961362</v>
      </c>
    </row>
    <row r="194" spans="1:15" x14ac:dyDescent="0.25">
      <c r="A194" s="201"/>
      <c r="B194" s="2" t="s">
        <v>15</v>
      </c>
      <c r="C194" s="4" t="s">
        <v>11</v>
      </c>
      <c r="D194" s="6">
        <v>12</v>
      </c>
      <c r="E194" s="6">
        <v>391</v>
      </c>
      <c r="F194" s="6">
        <v>157</v>
      </c>
      <c r="G194" s="6">
        <v>265</v>
      </c>
      <c r="H194" s="6">
        <v>3</v>
      </c>
      <c r="I194" s="6">
        <v>828</v>
      </c>
      <c r="J194" s="7">
        <v>1170</v>
      </c>
      <c r="K194" s="7">
        <v>38137</v>
      </c>
      <c r="L194" s="7">
        <v>15313</v>
      </c>
      <c r="M194" s="7">
        <v>25847</v>
      </c>
      <c r="N194" s="6">
        <v>293</v>
      </c>
      <c r="O194" s="7">
        <v>80760</v>
      </c>
    </row>
    <row r="195" spans="1:15" x14ac:dyDescent="0.25">
      <c r="A195" s="201"/>
      <c r="B195" s="2" t="s">
        <v>15</v>
      </c>
      <c r="C195" s="4" t="s">
        <v>12</v>
      </c>
      <c r="D195" s="6">
        <v>9</v>
      </c>
      <c r="E195" s="6">
        <v>289</v>
      </c>
      <c r="F195" s="6">
        <v>147</v>
      </c>
      <c r="G195" s="6">
        <v>220</v>
      </c>
      <c r="H195" s="6">
        <v>1</v>
      </c>
      <c r="I195" s="6">
        <v>666</v>
      </c>
      <c r="J195" s="7">
        <v>1598</v>
      </c>
      <c r="K195" s="7">
        <v>51327</v>
      </c>
      <c r="L195" s="7">
        <v>26108</v>
      </c>
      <c r="M195" s="7">
        <v>39073</v>
      </c>
      <c r="N195" s="6">
        <v>178</v>
      </c>
      <c r="O195" s="7">
        <v>118284</v>
      </c>
    </row>
    <row r="196" spans="1:15" x14ac:dyDescent="0.25">
      <c r="A196" s="201"/>
      <c r="B196" s="2" t="s">
        <v>16</v>
      </c>
      <c r="C196" s="4" t="s">
        <v>11</v>
      </c>
      <c r="D196" s="6">
        <v>2</v>
      </c>
      <c r="E196" s="6">
        <v>89</v>
      </c>
      <c r="F196" s="6">
        <v>24</v>
      </c>
      <c r="G196" s="6">
        <v>35</v>
      </c>
      <c r="H196" s="5"/>
      <c r="I196" s="6">
        <v>150</v>
      </c>
      <c r="J196" s="6">
        <v>179</v>
      </c>
      <c r="K196" s="7">
        <v>7950</v>
      </c>
      <c r="L196" s="7">
        <v>2144</v>
      </c>
      <c r="M196" s="7">
        <v>3127</v>
      </c>
      <c r="N196" s="5"/>
      <c r="O196" s="7">
        <v>13400</v>
      </c>
    </row>
    <row r="197" spans="1:15" x14ac:dyDescent="0.25">
      <c r="A197" s="201"/>
      <c r="B197" s="2" t="s">
        <v>17</v>
      </c>
      <c r="C197" s="4" t="s">
        <v>12</v>
      </c>
      <c r="D197" s="6">
        <v>2</v>
      </c>
      <c r="E197" s="6">
        <v>74</v>
      </c>
      <c r="F197" s="6">
        <v>20</v>
      </c>
      <c r="G197" s="6">
        <v>31</v>
      </c>
      <c r="H197" s="5"/>
      <c r="I197" s="6">
        <v>127</v>
      </c>
      <c r="J197" s="6">
        <v>357</v>
      </c>
      <c r="K197" s="7">
        <v>13196</v>
      </c>
      <c r="L197" s="7">
        <v>3566</v>
      </c>
      <c r="M197" s="7">
        <v>5528</v>
      </c>
      <c r="N197" s="5"/>
      <c r="O197" s="7">
        <v>22647</v>
      </c>
    </row>
    <row r="198" spans="1:15" x14ac:dyDescent="0.25">
      <c r="A198" s="201"/>
      <c r="B198" s="2" t="s">
        <v>18</v>
      </c>
      <c r="C198" s="4" t="s">
        <v>11</v>
      </c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1:15" x14ac:dyDescent="0.25">
      <c r="A199" s="201"/>
      <c r="B199" s="2" t="s">
        <v>19</v>
      </c>
      <c r="C199" s="4" t="s">
        <v>12</v>
      </c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x14ac:dyDescent="0.25">
      <c r="A200" s="201"/>
      <c r="B200" s="202" t="s">
        <v>8</v>
      </c>
      <c r="C200" s="202"/>
      <c r="D200" s="6">
        <v>536</v>
      </c>
      <c r="E200" s="7">
        <v>10456</v>
      </c>
      <c r="F200" s="7">
        <v>3408</v>
      </c>
      <c r="G200" s="7">
        <v>6807</v>
      </c>
      <c r="H200" s="6">
        <v>42</v>
      </c>
      <c r="I200" s="10">
        <v>21249</v>
      </c>
      <c r="J200" s="7">
        <v>182018</v>
      </c>
      <c r="K200" s="7">
        <v>3314768</v>
      </c>
      <c r="L200" s="7">
        <v>1070686</v>
      </c>
      <c r="M200" s="7">
        <v>2124933</v>
      </c>
      <c r="N200" s="7">
        <v>11665</v>
      </c>
      <c r="O200" s="12">
        <v>6704070</v>
      </c>
    </row>
    <row r="201" spans="1:15" x14ac:dyDescent="0.25">
      <c r="A201" s="201" t="s">
        <v>34</v>
      </c>
      <c r="B201" s="2" t="s">
        <v>10</v>
      </c>
      <c r="C201" s="4" t="s">
        <v>11</v>
      </c>
      <c r="D201" s="6">
        <v>61</v>
      </c>
      <c r="E201" s="5"/>
      <c r="F201" s="6">
        <v>44</v>
      </c>
      <c r="G201" s="5"/>
      <c r="H201" s="5"/>
      <c r="I201" s="6">
        <v>105</v>
      </c>
      <c r="J201" s="7">
        <v>26517</v>
      </c>
      <c r="K201" s="5"/>
      <c r="L201" s="7">
        <v>19127</v>
      </c>
      <c r="M201" s="5"/>
      <c r="N201" s="5"/>
      <c r="O201" s="7">
        <v>45644</v>
      </c>
    </row>
    <row r="202" spans="1:15" x14ac:dyDescent="0.25">
      <c r="A202" s="201"/>
      <c r="B202" s="2" t="s">
        <v>10</v>
      </c>
      <c r="C202" s="4" t="s">
        <v>12</v>
      </c>
      <c r="D202" s="6">
        <v>55</v>
      </c>
      <c r="E202" s="5"/>
      <c r="F202" s="6">
        <v>36</v>
      </c>
      <c r="G202" s="6">
        <v>1</v>
      </c>
      <c r="H202" s="5"/>
      <c r="I202" s="6">
        <v>92</v>
      </c>
      <c r="J202" s="7">
        <v>23191</v>
      </c>
      <c r="K202" s="5"/>
      <c r="L202" s="7">
        <v>15180</v>
      </c>
      <c r="M202" s="6">
        <v>422</v>
      </c>
      <c r="N202" s="5"/>
      <c r="O202" s="7">
        <v>38793</v>
      </c>
    </row>
    <row r="203" spans="1:15" x14ac:dyDescent="0.25">
      <c r="A203" s="201"/>
      <c r="B203" s="2" t="s">
        <v>13</v>
      </c>
      <c r="C203" s="4" t="s">
        <v>11</v>
      </c>
      <c r="D203" s="6">
        <v>502</v>
      </c>
      <c r="E203" s="6">
        <v>9</v>
      </c>
      <c r="F203" s="6">
        <v>104</v>
      </c>
      <c r="G203" s="6">
        <v>6</v>
      </c>
      <c r="H203" s="5"/>
      <c r="I203" s="6">
        <v>621</v>
      </c>
      <c r="J203" s="7">
        <v>217081</v>
      </c>
      <c r="K203" s="7">
        <v>3892</v>
      </c>
      <c r="L203" s="7">
        <v>44973</v>
      </c>
      <c r="M203" s="7">
        <v>2595</v>
      </c>
      <c r="N203" s="5"/>
      <c r="O203" s="7">
        <v>268541</v>
      </c>
    </row>
    <row r="204" spans="1:15" x14ac:dyDescent="0.25">
      <c r="A204" s="201"/>
      <c r="B204" s="2" t="s">
        <v>13</v>
      </c>
      <c r="C204" s="4" t="s">
        <v>12</v>
      </c>
      <c r="D204" s="6">
        <v>515</v>
      </c>
      <c r="E204" s="6">
        <v>10</v>
      </c>
      <c r="F204" s="6">
        <v>92</v>
      </c>
      <c r="G204" s="6">
        <v>1</v>
      </c>
      <c r="H204" s="5"/>
      <c r="I204" s="6">
        <v>618</v>
      </c>
      <c r="J204" s="7">
        <v>217127</v>
      </c>
      <c r="K204" s="7">
        <v>4216</v>
      </c>
      <c r="L204" s="7">
        <v>38788</v>
      </c>
      <c r="M204" s="6">
        <v>422</v>
      </c>
      <c r="N204" s="5"/>
      <c r="O204" s="7">
        <v>260553</v>
      </c>
    </row>
    <row r="205" spans="1:15" x14ac:dyDescent="0.25">
      <c r="A205" s="201"/>
      <c r="B205" s="2" t="s">
        <v>14</v>
      </c>
      <c r="C205" s="4" t="s">
        <v>11</v>
      </c>
      <c r="D205" s="7">
        <v>1676</v>
      </c>
      <c r="E205" s="6">
        <v>24</v>
      </c>
      <c r="F205" s="6">
        <v>199</v>
      </c>
      <c r="G205" s="6">
        <v>9</v>
      </c>
      <c r="H205" s="6">
        <v>3</v>
      </c>
      <c r="I205" s="7">
        <v>1911</v>
      </c>
      <c r="J205" s="7">
        <v>475745</v>
      </c>
      <c r="K205" s="7">
        <v>6813</v>
      </c>
      <c r="L205" s="7">
        <v>56488</v>
      </c>
      <c r="M205" s="7">
        <v>2555</v>
      </c>
      <c r="N205" s="6">
        <v>852</v>
      </c>
      <c r="O205" s="7">
        <v>542453</v>
      </c>
    </row>
    <row r="206" spans="1:15" x14ac:dyDescent="0.25">
      <c r="A206" s="201"/>
      <c r="B206" s="2" t="s">
        <v>14</v>
      </c>
      <c r="C206" s="4" t="s">
        <v>12</v>
      </c>
      <c r="D206" s="7">
        <v>1597</v>
      </c>
      <c r="E206" s="6">
        <v>22</v>
      </c>
      <c r="F206" s="6">
        <v>174</v>
      </c>
      <c r="G206" s="6">
        <v>9</v>
      </c>
      <c r="H206" s="6">
        <v>1</v>
      </c>
      <c r="I206" s="7">
        <v>1803</v>
      </c>
      <c r="J206" s="7">
        <v>477703</v>
      </c>
      <c r="K206" s="7">
        <v>6581</v>
      </c>
      <c r="L206" s="7">
        <v>52048</v>
      </c>
      <c r="M206" s="7">
        <v>2692</v>
      </c>
      <c r="N206" s="6">
        <v>299</v>
      </c>
      <c r="O206" s="7">
        <v>539323</v>
      </c>
    </row>
    <row r="207" spans="1:15" x14ac:dyDescent="0.25">
      <c r="A207" s="201"/>
      <c r="B207" s="2" t="s">
        <v>15</v>
      </c>
      <c r="C207" s="4" t="s">
        <v>11</v>
      </c>
      <c r="D207" s="6">
        <v>277</v>
      </c>
      <c r="E207" s="6">
        <v>4</v>
      </c>
      <c r="F207" s="6">
        <v>40</v>
      </c>
      <c r="G207" s="6">
        <v>1</v>
      </c>
      <c r="H207" s="5"/>
      <c r="I207" s="6">
        <v>322</v>
      </c>
      <c r="J207" s="7">
        <v>27018</v>
      </c>
      <c r="K207" s="6">
        <v>390</v>
      </c>
      <c r="L207" s="7">
        <v>3901</v>
      </c>
      <c r="M207" s="6">
        <v>98</v>
      </c>
      <c r="N207" s="5"/>
      <c r="O207" s="7">
        <v>31407</v>
      </c>
    </row>
    <row r="208" spans="1:15" x14ac:dyDescent="0.25">
      <c r="A208" s="201"/>
      <c r="B208" s="2" t="s">
        <v>15</v>
      </c>
      <c r="C208" s="4" t="s">
        <v>12</v>
      </c>
      <c r="D208" s="6">
        <v>282</v>
      </c>
      <c r="E208" s="6">
        <v>5</v>
      </c>
      <c r="F208" s="6">
        <v>43</v>
      </c>
      <c r="G208" s="6">
        <v>2</v>
      </c>
      <c r="H208" s="5"/>
      <c r="I208" s="6">
        <v>332</v>
      </c>
      <c r="J208" s="7">
        <v>50084</v>
      </c>
      <c r="K208" s="6">
        <v>888</v>
      </c>
      <c r="L208" s="7">
        <v>7637</v>
      </c>
      <c r="M208" s="6">
        <v>355</v>
      </c>
      <c r="N208" s="5"/>
      <c r="O208" s="7">
        <v>58964</v>
      </c>
    </row>
    <row r="209" spans="1:15" x14ac:dyDescent="0.25">
      <c r="A209" s="201"/>
      <c r="B209" s="2" t="s">
        <v>16</v>
      </c>
      <c r="C209" s="4" t="s">
        <v>11</v>
      </c>
      <c r="D209" s="7">
        <v>4931</v>
      </c>
      <c r="E209" s="6">
        <v>230</v>
      </c>
      <c r="F209" s="6">
        <v>463</v>
      </c>
      <c r="G209" s="6">
        <v>972</v>
      </c>
      <c r="H209" s="6">
        <v>3</v>
      </c>
      <c r="I209" s="7">
        <v>6599</v>
      </c>
      <c r="J209" s="7">
        <v>440482</v>
      </c>
      <c r="K209" s="7">
        <v>20546</v>
      </c>
      <c r="L209" s="7">
        <v>41359</v>
      </c>
      <c r="M209" s="7">
        <v>86828</v>
      </c>
      <c r="N209" s="6">
        <v>268</v>
      </c>
      <c r="O209" s="7">
        <v>589483</v>
      </c>
    </row>
    <row r="210" spans="1:15" x14ac:dyDescent="0.25">
      <c r="A210" s="201"/>
      <c r="B210" s="2" t="s">
        <v>17</v>
      </c>
      <c r="C210" s="4" t="s">
        <v>12</v>
      </c>
      <c r="D210" s="7">
        <v>4949</v>
      </c>
      <c r="E210" s="6">
        <v>97</v>
      </c>
      <c r="F210" s="6">
        <v>413</v>
      </c>
      <c r="G210" s="6">
        <v>298</v>
      </c>
      <c r="H210" s="6">
        <v>13</v>
      </c>
      <c r="I210" s="7">
        <v>5770</v>
      </c>
      <c r="J210" s="7">
        <v>882501</v>
      </c>
      <c r="K210" s="7">
        <v>17297</v>
      </c>
      <c r="L210" s="7">
        <v>73646</v>
      </c>
      <c r="M210" s="7">
        <v>53139</v>
      </c>
      <c r="N210" s="7">
        <v>2318</v>
      </c>
      <c r="O210" s="7">
        <v>1028901</v>
      </c>
    </row>
    <row r="211" spans="1:15" x14ac:dyDescent="0.25">
      <c r="A211" s="201"/>
      <c r="B211" s="2" t="s">
        <v>18</v>
      </c>
      <c r="C211" s="4" t="s">
        <v>11</v>
      </c>
      <c r="D211" s="7">
        <v>2031</v>
      </c>
      <c r="E211" s="6">
        <v>13</v>
      </c>
      <c r="F211" s="6">
        <v>170</v>
      </c>
      <c r="G211" s="6">
        <v>64</v>
      </c>
      <c r="H211" s="6">
        <v>1</v>
      </c>
      <c r="I211" s="7">
        <v>2279</v>
      </c>
      <c r="J211" s="7">
        <v>324389</v>
      </c>
      <c r="K211" s="7">
        <v>2076</v>
      </c>
      <c r="L211" s="7">
        <v>27152</v>
      </c>
      <c r="M211" s="7">
        <v>10222</v>
      </c>
      <c r="N211" s="6">
        <v>160</v>
      </c>
      <c r="O211" s="7">
        <v>363999</v>
      </c>
    </row>
    <row r="212" spans="1:15" x14ac:dyDescent="0.25">
      <c r="A212" s="201"/>
      <c r="B212" s="2" t="s">
        <v>19</v>
      </c>
      <c r="C212" s="4" t="s">
        <v>12</v>
      </c>
      <c r="D212" s="7">
        <v>5437</v>
      </c>
      <c r="E212" s="6">
        <v>18</v>
      </c>
      <c r="F212" s="6">
        <v>399</v>
      </c>
      <c r="G212" s="6">
        <v>72</v>
      </c>
      <c r="H212" s="6">
        <v>3</v>
      </c>
      <c r="I212" s="7">
        <v>5929</v>
      </c>
      <c r="J212" s="7">
        <v>1075357</v>
      </c>
      <c r="K212" s="7">
        <v>3560</v>
      </c>
      <c r="L212" s="7">
        <v>78916</v>
      </c>
      <c r="M212" s="7">
        <v>14241</v>
      </c>
      <c r="N212" s="6">
        <v>593</v>
      </c>
      <c r="O212" s="7">
        <v>1172667</v>
      </c>
    </row>
    <row r="213" spans="1:15" x14ac:dyDescent="0.25">
      <c r="A213" s="201"/>
      <c r="B213" s="202" t="s">
        <v>8</v>
      </c>
      <c r="C213" s="202"/>
      <c r="D213" s="7">
        <v>22313</v>
      </c>
      <c r="E213" s="6">
        <v>432</v>
      </c>
      <c r="F213" s="7">
        <v>2177</v>
      </c>
      <c r="G213" s="7">
        <v>1435</v>
      </c>
      <c r="H213" s="6">
        <v>24</v>
      </c>
      <c r="I213" s="10">
        <v>26381</v>
      </c>
      <c r="J213" s="7">
        <v>4237195</v>
      </c>
      <c r="K213" s="7">
        <v>66259</v>
      </c>
      <c r="L213" s="7">
        <v>459215</v>
      </c>
      <c r="M213" s="7">
        <v>173569</v>
      </c>
      <c r="N213" s="7">
        <v>4490</v>
      </c>
      <c r="O213" s="12">
        <v>4940728</v>
      </c>
    </row>
    <row r="214" spans="1:15" x14ac:dyDescent="0.25">
      <c r="A214" s="201" t="s">
        <v>35</v>
      </c>
      <c r="B214" s="2" t="s">
        <v>10</v>
      </c>
      <c r="C214" s="4" t="s">
        <v>11</v>
      </c>
      <c r="D214" s="6">
        <v>1</v>
      </c>
      <c r="E214" s="6">
        <v>119</v>
      </c>
      <c r="F214" s="6">
        <v>7</v>
      </c>
      <c r="G214" s="5"/>
      <c r="H214" s="6">
        <v>10</v>
      </c>
      <c r="I214" s="6">
        <v>137</v>
      </c>
      <c r="J214" s="6">
        <v>435</v>
      </c>
      <c r="K214" s="7">
        <v>51730</v>
      </c>
      <c r="L214" s="7">
        <v>3043</v>
      </c>
      <c r="M214" s="5"/>
      <c r="N214" s="7">
        <v>4347</v>
      </c>
      <c r="O214" s="7">
        <v>59555</v>
      </c>
    </row>
    <row r="215" spans="1:15" x14ac:dyDescent="0.25">
      <c r="A215" s="201"/>
      <c r="B215" s="2" t="s">
        <v>10</v>
      </c>
      <c r="C215" s="4" t="s">
        <v>12</v>
      </c>
      <c r="D215" s="6">
        <v>1</v>
      </c>
      <c r="E215" s="6">
        <v>109</v>
      </c>
      <c r="F215" s="6">
        <v>1</v>
      </c>
      <c r="G215" s="5"/>
      <c r="H215" s="6">
        <v>17</v>
      </c>
      <c r="I215" s="6">
        <v>128</v>
      </c>
      <c r="J215" s="6">
        <v>422</v>
      </c>
      <c r="K215" s="7">
        <v>45961</v>
      </c>
      <c r="L215" s="6">
        <v>422</v>
      </c>
      <c r="M215" s="5"/>
      <c r="N215" s="7">
        <v>7168</v>
      </c>
      <c r="O215" s="7">
        <v>53973</v>
      </c>
    </row>
    <row r="216" spans="1:15" x14ac:dyDescent="0.25">
      <c r="A216" s="201"/>
      <c r="B216" s="2" t="s">
        <v>13</v>
      </c>
      <c r="C216" s="4" t="s">
        <v>11</v>
      </c>
      <c r="D216" s="6">
        <v>29</v>
      </c>
      <c r="E216" s="6">
        <v>533</v>
      </c>
      <c r="F216" s="6">
        <v>25</v>
      </c>
      <c r="G216" s="6">
        <v>6</v>
      </c>
      <c r="H216" s="6">
        <v>143</v>
      </c>
      <c r="I216" s="6">
        <v>736</v>
      </c>
      <c r="J216" s="7">
        <v>12541</v>
      </c>
      <c r="K216" s="7">
        <v>230486</v>
      </c>
      <c r="L216" s="7">
        <v>10811</v>
      </c>
      <c r="M216" s="7">
        <v>2595</v>
      </c>
      <c r="N216" s="7">
        <v>61838</v>
      </c>
      <c r="O216" s="7">
        <v>318271</v>
      </c>
    </row>
    <row r="217" spans="1:15" x14ac:dyDescent="0.25">
      <c r="A217" s="201"/>
      <c r="B217" s="2" t="s">
        <v>13</v>
      </c>
      <c r="C217" s="4" t="s">
        <v>12</v>
      </c>
      <c r="D217" s="6">
        <v>34</v>
      </c>
      <c r="E217" s="6">
        <v>502</v>
      </c>
      <c r="F217" s="6">
        <v>47</v>
      </c>
      <c r="G217" s="6">
        <v>4</v>
      </c>
      <c r="H217" s="6">
        <v>136</v>
      </c>
      <c r="I217" s="6">
        <v>723</v>
      </c>
      <c r="J217" s="7">
        <v>14335</v>
      </c>
      <c r="K217" s="7">
        <v>211646</v>
      </c>
      <c r="L217" s="7">
        <v>19816</v>
      </c>
      <c r="M217" s="7">
        <v>1686</v>
      </c>
      <c r="N217" s="7">
        <v>57338</v>
      </c>
      <c r="O217" s="7">
        <v>304821</v>
      </c>
    </row>
    <row r="218" spans="1:15" x14ac:dyDescent="0.25">
      <c r="A218" s="201"/>
      <c r="B218" s="2" t="s">
        <v>14</v>
      </c>
      <c r="C218" s="4" t="s">
        <v>11</v>
      </c>
      <c r="D218" s="6">
        <v>103</v>
      </c>
      <c r="E218" s="6">
        <v>960</v>
      </c>
      <c r="F218" s="6">
        <v>222</v>
      </c>
      <c r="G218" s="6">
        <v>8</v>
      </c>
      <c r="H218" s="6">
        <v>836</v>
      </c>
      <c r="I218" s="7">
        <v>2129</v>
      </c>
      <c r="J218" s="7">
        <v>29237</v>
      </c>
      <c r="K218" s="7">
        <v>272503</v>
      </c>
      <c r="L218" s="7">
        <v>63016</v>
      </c>
      <c r="M218" s="7">
        <v>2271</v>
      </c>
      <c r="N218" s="7">
        <v>237305</v>
      </c>
      <c r="O218" s="7">
        <v>604332</v>
      </c>
    </row>
    <row r="219" spans="1:15" x14ac:dyDescent="0.25">
      <c r="A219" s="201"/>
      <c r="B219" s="2" t="s">
        <v>14</v>
      </c>
      <c r="C219" s="4" t="s">
        <v>12</v>
      </c>
      <c r="D219" s="6">
        <v>92</v>
      </c>
      <c r="E219" s="6">
        <v>863</v>
      </c>
      <c r="F219" s="6">
        <v>183</v>
      </c>
      <c r="G219" s="6">
        <v>14</v>
      </c>
      <c r="H219" s="6">
        <v>851</v>
      </c>
      <c r="I219" s="7">
        <v>2003</v>
      </c>
      <c r="J219" s="7">
        <v>27519</v>
      </c>
      <c r="K219" s="7">
        <v>258145</v>
      </c>
      <c r="L219" s="7">
        <v>54740</v>
      </c>
      <c r="M219" s="7">
        <v>4188</v>
      </c>
      <c r="N219" s="7">
        <v>254555</v>
      </c>
      <c r="O219" s="7">
        <v>599147</v>
      </c>
    </row>
    <row r="220" spans="1:15" x14ac:dyDescent="0.25">
      <c r="A220" s="201"/>
      <c r="B220" s="2" t="s">
        <v>15</v>
      </c>
      <c r="C220" s="4" t="s">
        <v>11</v>
      </c>
      <c r="D220" s="6">
        <v>11</v>
      </c>
      <c r="E220" s="6">
        <v>189</v>
      </c>
      <c r="F220" s="6">
        <v>35</v>
      </c>
      <c r="G220" s="6">
        <v>19</v>
      </c>
      <c r="H220" s="6">
        <v>199</v>
      </c>
      <c r="I220" s="6">
        <v>453</v>
      </c>
      <c r="J220" s="7">
        <v>1073</v>
      </c>
      <c r="K220" s="7">
        <v>18435</v>
      </c>
      <c r="L220" s="7">
        <v>3414</v>
      </c>
      <c r="M220" s="7">
        <v>1853</v>
      </c>
      <c r="N220" s="7">
        <v>19410</v>
      </c>
      <c r="O220" s="7">
        <v>44185</v>
      </c>
    </row>
    <row r="221" spans="1:15" x14ac:dyDescent="0.25">
      <c r="A221" s="201"/>
      <c r="B221" s="2" t="s">
        <v>15</v>
      </c>
      <c r="C221" s="4" t="s">
        <v>12</v>
      </c>
      <c r="D221" s="6">
        <v>20</v>
      </c>
      <c r="E221" s="6">
        <v>181</v>
      </c>
      <c r="F221" s="6">
        <v>48</v>
      </c>
      <c r="G221" s="6">
        <v>21</v>
      </c>
      <c r="H221" s="6">
        <v>215</v>
      </c>
      <c r="I221" s="6">
        <v>485</v>
      </c>
      <c r="J221" s="7">
        <v>3552</v>
      </c>
      <c r="K221" s="7">
        <v>32146</v>
      </c>
      <c r="L221" s="7">
        <v>8525</v>
      </c>
      <c r="M221" s="7">
        <v>3730</v>
      </c>
      <c r="N221" s="7">
        <v>38185</v>
      </c>
      <c r="O221" s="7">
        <v>86138</v>
      </c>
    </row>
    <row r="222" spans="1:15" x14ac:dyDescent="0.25">
      <c r="A222" s="201"/>
      <c r="B222" s="2" t="s">
        <v>16</v>
      </c>
      <c r="C222" s="4" t="s">
        <v>11</v>
      </c>
      <c r="D222" s="6">
        <v>429</v>
      </c>
      <c r="E222" s="7">
        <v>2480</v>
      </c>
      <c r="F222" s="6">
        <v>801</v>
      </c>
      <c r="G222" s="6">
        <v>10</v>
      </c>
      <c r="H222" s="7">
        <v>2490</v>
      </c>
      <c r="I222" s="7">
        <v>6210</v>
      </c>
      <c r="J222" s="7">
        <v>38322</v>
      </c>
      <c r="K222" s="7">
        <v>221536</v>
      </c>
      <c r="L222" s="7">
        <v>71553</v>
      </c>
      <c r="M222" s="6">
        <v>893</v>
      </c>
      <c r="N222" s="7">
        <v>222430</v>
      </c>
      <c r="O222" s="7">
        <v>554734</v>
      </c>
    </row>
    <row r="223" spans="1:15" x14ac:dyDescent="0.25">
      <c r="A223" s="201"/>
      <c r="B223" s="2" t="s">
        <v>17</v>
      </c>
      <c r="C223" s="4" t="s">
        <v>12</v>
      </c>
      <c r="D223" s="6">
        <v>295</v>
      </c>
      <c r="E223" s="7">
        <v>2380</v>
      </c>
      <c r="F223" s="6">
        <v>742</v>
      </c>
      <c r="G223" s="6">
        <v>18</v>
      </c>
      <c r="H223" s="7">
        <v>2500</v>
      </c>
      <c r="I223" s="7">
        <v>5935</v>
      </c>
      <c r="J223" s="7">
        <v>52604</v>
      </c>
      <c r="K223" s="7">
        <v>424399</v>
      </c>
      <c r="L223" s="7">
        <v>132313</v>
      </c>
      <c r="M223" s="7">
        <v>3210</v>
      </c>
      <c r="N223" s="7">
        <v>445798</v>
      </c>
      <c r="O223" s="7">
        <v>1058324</v>
      </c>
    </row>
    <row r="224" spans="1:15" x14ac:dyDescent="0.25">
      <c r="A224" s="201"/>
      <c r="B224" s="2" t="s">
        <v>18</v>
      </c>
      <c r="C224" s="4" t="s">
        <v>11</v>
      </c>
      <c r="D224" s="6">
        <v>87</v>
      </c>
      <c r="E224" s="6">
        <v>783</v>
      </c>
      <c r="F224" s="6">
        <v>200</v>
      </c>
      <c r="G224" s="6">
        <v>2</v>
      </c>
      <c r="H224" s="6">
        <v>902</v>
      </c>
      <c r="I224" s="7">
        <v>1974</v>
      </c>
      <c r="J224" s="7">
        <v>13896</v>
      </c>
      <c r="K224" s="7">
        <v>125060</v>
      </c>
      <c r="L224" s="7">
        <v>31944</v>
      </c>
      <c r="M224" s="6">
        <v>319</v>
      </c>
      <c r="N224" s="7">
        <v>144066</v>
      </c>
      <c r="O224" s="7">
        <v>315285</v>
      </c>
    </row>
    <row r="225" spans="1:15" x14ac:dyDescent="0.25">
      <c r="A225" s="201"/>
      <c r="B225" s="2" t="s">
        <v>19</v>
      </c>
      <c r="C225" s="4" t="s">
        <v>12</v>
      </c>
      <c r="D225" s="6">
        <v>179</v>
      </c>
      <c r="E225" s="7">
        <v>1863</v>
      </c>
      <c r="F225" s="6">
        <v>504</v>
      </c>
      <c r="G225" s="6">
        <v>1</v>
      </c>
      <c r="H225" s="7">
        <v>2254</v>
      </c>
      <c r="I225" s="7">
        <v>4801</v>
      </c>
      <c r="J225" s="7">
        <v>35404</v>
      </c>
      <c r="K225" s="7">
        <v>368473</v>
      </c>
      <c r="L225" s="7">
        <v>99684</v>
      </c>
      <c r="M225" s="6">
        <v>198</v>
      </c>
      <c r="N225" s="7">
        <v>445807</v>
      </c>
      <c r="O225" s="7">
        <v>949566</v>
      </c>
    </row>
    <row r="226" spans="1:15" x14ac:dyDescent="0.25">
      <c r="A226" s="201"/>
      <c r="B226" s="202" t="s">
        <v>8</v>
      </c>
      <c r="C226" s="202"/>
      <c r="D226" s="7">
        <v>1281</v>
      </c>
      <c r="E226" s="7">
        <v>10962</v>
      </c>
      <c r="F226" s="7">
        <v>2815</v>
      </c>
      <c r="G226" s="6">
        <v>103</v>
      </c>
      <c r="H226" s="7">
        <v>10553</v>
      </c>
      <c r="I226" s="10">
        <v>25714</v>
      </c>
      <c r="J226" s="7">
        <v>229340</v>
      </c>
      <c r="K226" s="7">
        <v>2260520</v>
      </c>
      <c r="L226" s="7">
        <v>499281</v>
      </c>
      <c r="M226" s="7">
        <v>20943</v>
      </c>
      <c r="N226" s="7">
        <v>1938247</v>
      </c>
      <c r="O226" s="12">
        <v>4948331</v>
      </c>
    </row>
    <row r="227" spans="1:15" x14ac:dyDescent="0.25">
      <c r="A227" s="201" t="s">
        <v>36</v>
      </c>
      <c r="B227" s="2" t="s">
        <v>10</v>
      </c>
      <c r="C227" s="4" t="s">
        <v>11</v>
      </c>
      <c r="D227" s="6">
        <v>8</v>
      </c>
      <c r="E227" s="6">
        <v>155</v>
      </c>
      <c r="F227" s="6">
        <v>17</v>
      </c>
      <c r="G227" s="6">
        <v>1</v>
      </c>
      <c r="H227" s="6">
        <v>10</v>
      </c>
      <c r="I227" s="6">
        <v>191</v>
      </c>
      <c r="J227" s="7">
        <v>3478</v>
      </c>
      <c r="K227" s="7">
        <v>67380</v>
      </c>
      <c r="L227" s="7">
        <v>7390</v>
      </c>
      <c r="M227" s="6">
        <v>435</v>
      </c>
      <c r="N227" s="7">
        <v>4347</v>
      </c>
      <c r="O227" s="7">
        <v>83030</v>
      </c>
    </row>
    <row r="228" spans="1:15" x14ac:dyDescent="0.25">
      <c r="A228" s="201"/>
      <c r="B228" s="2" t="s">
        <v>10</v>
      </c>
      <c r="C228" s="4" t="s">
        <v>12</v>
      </c>
      <c r="D228" s="6">
        <v>6</v>
      </c>
      <c r="E228" s="6">
        <v>118</v>
      </c>
      <c r="F228" s="6">
        <v>30</v>
      </c>
      <c r="G228" s="6">
        <v>1</v>
      </c>
      <c r="H228" s="6">
        <v>5</v>
      </c>
      <c r="I228" s="6">
        <v>160</v>
      </c>
      <c r="J228" s="7">
        <v>2530</v>
      </c>
      <c r="K228" s="7">
        <v>49756</v>
      </c>
      <c r="L228" s="7">
        <v>12650</v>
      </c>
      <c r="M228" s="6">
        <v>422</v>
      </c>
      <c r="N228" s="7">
        <v>2108</v>
      </c>
      <c r="O228" s="7">
        <v>67466</v>
      </c>
    </row>
    <row r="229" spans="1:15" x14ac:dyDescent="0.25">
      <c r="A229" s="201"/>
      <c r="B229" s="2" t="s">
        <v>13</v>
      </c>
      <c r="C229" s="4" t="s">
        <v>11</v>
      </c>
      <c r="D229" s="6">
        <v>63</v>
      </c>
      <c r="E229" s="6">
        <v>678</v>
      </c>
      <c r="F229" s="6">
        <v>85</v>
      </c>
      <c r="G229" s="6">
        <v>4</v>
      </c>
      <c r="H229" s="6">
        <v>279</v>
      </c>
      <c r="I229" s="7">
        <v>1109</v>
      </c>
      <c r="J229" s="7">
        <v>27243</v>
      </c>
      <c r="K229" s="7">
        <v>293189</v>
      </c>
      <c r="L229" s="7">
        <v>36757</v>
      </c>
      <c r="M229" s="7">
        <v>1730</v>
      </c>
      <c r="N229" s="7">
        <v>120648</v>
      </c>
      <c r="O229" s="7">
        <v>479567</v>
      </c>
    </row>
    <row r="230" spans="1:15" x14ac:dyDescent="0.25">
      <c r="A230" s="201"/>
      <c r="B230" s="2" t="s">
        <v>13</v>
      </c>
      <c r="C230" s="4" t="s">
        <v>12</v>
      </c>
      <c r="D230" s="6">
        <v>68</v>
      </c>
      <c r="E230" s="6">
        <v>628</v>
      </c>
      <c r="F230" s="6">
        <v>77</v>
      </c>
      <c r="G230" s="6">
        <v>4</v>
      </c>
      <c r="H230" s="6">
        <v>249</v>
      </c>
      <c r="I230" s="7">
        <v>1026</v>
      </c>
      <c r="J230" s="7">
        <v>28669</v>
      </c>
      <c r="K230" s="7">
        <v>264769</v>
      </c>
      <c r="L230" s="7">
        <v>32464</v>
      </c>
      <c r="M230" s="7">
        <v>1686</v>
      </c>
      <c r="N230" s="7">
        <v>104980</v>
      </c>
      <c r="O230" s="7">
        <v>432568</v>
      </c>
    </row>
    <row r="231" spans="1:15" x14ac:dyDescent="0.25">
      <c r="A231" s="201"/>
      <c r="B231" s="2" t="s">
        <v>14</v>
      </c>
      <c r="C231" s="4" t="s">
        <v>11</v>
      </c>
      <c r="D231" s="6">
        <v>221</v>
      </c>
      <c r="E231" s="7">
        <v>1010</v>
      </c>
      <c r="F231" s="6">
        <v>298</v>
      </c>
      <c r="G231" s="6">
        <v>4</v>
      </c>
      <c r="H231" s="7">
        <v>1484</v>
      </c>
      <c r="I231" s="7">
        <v>3017</v>
      </c>
      <c r="J231" s="7">
        <v>62732</v>
      </c>
      <c r="K231" s="7">
        <v>286696</v>
      </c>
      <c r="L231" s="7">
        <v>84589</v>
      </c>
      <c r="M231" s="7">
        <v>1135</v>
      </c>
      <c r="N231" s="7">
        <v>421244</v>
      </c>
      <c r="O231" s="7">
        <v>856396</v>
      </c>
    </row>
    <row r="232" spans="1:15" x14ac:dyDescent="0.25">
      <c r="A232" s="201"/>
      <c r="B232" s="2" t="s">
        <v>14</v>
      </c>
      <c r="C232" s="4" t="s">
        <v>12</v>
      </c>
      <c r="D232" s="6">
        <v>161</v>
      </c>
      <c r="E232" s="6">
        <v>970</v>
      </c>
      <c r="F232" s="6">
        <v>292</v>
      </c>
      <c r="G232" s="6">
        <v>9</v>
      </c>
      <c r="H232" s="7">
        <v>1446</v>
      </c>
      <c r="I232" s="7">
        <v>2878</v>
      </c>
      <c r="J232" s="7">
        <v>48159</v>
      </c>
      <c r="K232" s="7">
        <v>290151</v>
      </c>
      <c r="L232" s="7">
        <v>87344</v>
      </c>
      <c r="M232" s="7">
        <v>2692</v>
      </c>
      <c r="N232" s="7">
        <v>432535</v>
      </c>
      <c r="O232" s="7">
        <v>860881</v>
      </c>
    </row>
    <row r="233" spans="1:15" x14ac:dyDescent="0.25">
      <c r="A233" s="201"/>
      <c r="B233" s="2" t="s">
        <v>15</v>
      </c>
      <c r="C233" s="4" t="s">
        <v>11</v>
      </c>
      <c r="D233" s="6">
        <v>30</v>
      </c>
      <c r="E233" s="6">
        <v>217</v>
      </c>
      <c r="F233" s="6">
        <v>46</v>
      </c>
      <c r="G233" s="6">
        <v>1</v>
      </c>
      <c r="H233" s="6">
        <v>291</v>
      </c>
      <c r="I233" s="6">
        <v>585</v>
      </c>
      <c r="J233" s="7">
        <v>2926</v>
      </c>
      <c r="K233" s="7">
        <v>21166</v>
      </c>
      <c r="L233" s="7">
        <v>4487</v>
      </c>
      <c r="M233" s="6">
        <v>98</v>
      </c>
      <c r="N233" s="7">
        <v>28383</v>
      </c>
      <c r="O233" s="7">
        <v>57060</v>
      </c>
    </row>
    <row r="234" spans="1:15" x14ac:dyDescent="0.25">
      <c r="A234" s="201"/>
      <c r="B234" s="2" t="s">
        <v>15</v>
      </c>
      <c r="C234" s="4" t="s">
        <v>12</v>
      </c>
      <c r="D234" s="6">
        <v>35</v>
      </c>
      <c r="E234" s="6">
        <v>219</v>
      </c>
      <c r="F234" s="6">
        <v>55</v>
      </c>
      <c r="G234" s="6">
        <v>4</v>
      </c>
      <c r="H234" s="6">
        <v>263</v>
      </c>
      <c r="I234" s="6">
        <v>576</v>
      </c>
      <c r="J234" s="7">
        <v>6216</v>
      </c>
      <c r="K234" s="7">
        <v>38895</v>
      </c>
      <c r="L234" s="7">
        <v>9768</v>
      </c>
      <c r="M234" s="6">
        <v>710</v>
      </c>
      <c r="N234" s="7">
        <v>46710</v>
      </c>
      <c r="O234" s="7">
        <v>102299</v>
      </c>
    </row>
    <row r="235" spans="1:15" x14ac:dyDescent="0.25">
      <c r="A235" s="201"/>
      <c r="B235" s="2" t="s">
        <v>16</v>
      </c>
      <c r="C235" s="4" t="s">
        <v>11</v>
      </c>
      <c r="D235" s="6">
        <v>696</v>
      </c>
      <c r="E235" s="7">
        <v>3619</v>
      </c>
      <c r="F235" s="7">
        <v>1365</v>
      </c>
      <c r="G235" s="6">
        <v>26</v>
      </c>
      <c r="H235" s="7">
        <v>4086</v>
      </c>
      <c r="I235" s="7">
        <v>9792</v>
      </c>
      <c r="J235" s="7">
        <v>62173</v>
      </c>
      <c r="K235" s="7">
        <v>323282</v>
      </c>
      <c r="L235" s="7">
        <v>121934</v>
      </c>
      <c r="M235" s="7">
        <v>2323</v>
      </c>
      <c r="N235" s="7">
        <v>364999</v>
      </c>
      <c r="O235" s="7">
        <v>874711</v>
      </c>
    </row>
    <row r="236" spans="1:15" x14ac:dyDescent="0.25">
      <c r="A236" s="201"/>
      <c r="B236" s="2" t="s">
        <v>17</v>
      </c>
      <c r="C236" s="4" t="s">
        <v>12</v>
      </c>
      <c r="D236" s="6">
        <v>551</v>
      </c>
      <c r="E236" s="7">
        <v>3039</v>
      </c>
      <c r="F236" s="7">
        <v>1280</v>
      </c>
      <c r="G236" s="6">
        <v>31</v>
      </c>
      <c r="H236" s="7">
        <v>4134</v>
      </c>
      <c r="I236" s="7">
        <v>9035</v>
      </c>
      <c r="J236" s="7">
        <v>98254</v>
      </c>
      <c r="K236" s="7">
        <v>541912</v>
      </c>
      <c r="L236" s="7">
        <v>228248</v>
      </c>
      <c r="M236" s="7">
        <v>5528</v>
      </c>
      <c r="N236" s="7">
        <v>737171</v>
      </c>
      <c r="O236" s="7">
        <v>1611113</v>
      </c>
    </row>
    <row r="237" spans="1:15" x14ac:dyDescent="0.25">
      <c r="A237" s="201"/>
      <c r="B237" s="2" t="s">
        <v>18</v>
      </c>
      <c r="C237" s="4" t="s">
        <v>11</v>
      </c>
      <c r="D237" s="6">
        <v>178</v>
      </c>
      <c r="E237" s="7">
        <v>1256</v>
      </c>
      <c r="F237" s="6">
        <v>331</v>
      </c>
      <c r="G237" s="6">
        <v>3</v>
      </c>
      <c r="H237" s="7">
        <v>1361</v>
      </c>
      <c r="I237" s="7">
        <v>3129</v>
      </c>
      <c r="J237" s="7">
        <v>28430</v>
      </c>
      <c r="K237" s="7">
        <v>200607</v>
      </c>
      <c r="L237" s="7">
        <v>52867</v>
      </c>
      <c r="M237" s="6">
        <v>479</v>
      </c>
      <c r="N237" s="7">
        <v>217377</v>
      </c>
      <c r="O237" s="7">
        <v>499760</v>
      </c>
    </row>
    <row r="238" spans="1:15" x14ac:dyDescent="0.25">
      <c r="A238" s="201"/>
      <c r="B238" s="2" t="s">
        <v>19</v>
      </c>
      <c r="C238" s="4" t="s">
        <v>12</v>
      </c>
      <c r="D238" s="6">
        <v>360</v>
      </c>
      <c r="E238" s="7">
        <v>2748</v>
      </c>
      <c r="F238" s="6">
        <v>768</v>
      </c>
      <c r="G238" s="6">
        <v>5</v>
      </c>
      <c r="H238" s="7">
        <v>3225</v>
      </c>
      <c r="I238" s="7">
        <v>7106</v>
      </c>
      <c r="J238" s="7">
        <v>71203</v>
      </c>
      <c r="K238" s="7">
        <v>543513</v>
      </c>
      <c r="L238" s="7">
        <v>151899</v>
      </c>
      <c r="M238" s="6">
        <v>989</v>
      </c>
      <c r="N238" s="7">
        <v>637856</v>
      </c>
      <c r="O238" s="7">
        <v>1405460</v>
      </c>
    </row>
    <row r="239" spans="1:15" x14ac:dyDescent="0.25">
      <c r="A239" s="201"/>
      <c r="B239" s="202" t="s">
        <v>8</v>
      </c>
      <c r="C239" s="202"/>
      <c r="D239" s="7">
        <v>2377</v>
      </c>
      <c r="E239" s="7">
        <v>14657</v>
      </c>
      <c r="F239" s="7">
        <v>4644</v>
      </c>
      <c r="G239" s="6">
        <v>93</v>
      </c>
      <c r="H239" s="7">
        <v>16833</v>
      </c>
      <c r="I239" s="10">
        <v>38604</v>
      </c>
      <c r="J239" s="7">
        <v>442013</v>
      </c>
      <c r="K239" s="7">
        <v>2921316</v>
      </c>
      <c r="L239" s="7">
        <v>830397</v>
      </c>
      <c r="M239" s="7">
        <v>18227</v>
      </c>
      <c r="N239" s="7">
        <v>3118358</v>
      </c>
      <c r="O239" s="12">
        <v>7330311</v>
      </c>
    </row>
    <row r="240" spans="1:15" x14ac:dyDescent="0.25">
      <c r="A240" s="201" t="s">
        <v>37</v>
      </c>
      <c r="B240" s="2" t="s">
        <v>10</v>
      </c>
      <c r="C240" s="4" t="s">
        <v>11</v>
      </c>
      <c r="D240" s="6">
        <v>250</v>
      </c>
      <c r="E240" s="6">
        <v>132</v>
      </c>
      <c r="F240" s="6">
        <v>27</v>
      </c>
      <c r="G240" s="6">
        <v>1</v>
      </c>
      <c r="H240" s="6">
        <v>204</v>
      </c>
      <c r="I240" s="6">
        <v>614</v>
      </c>
      <c r="J240" s="7">
        <v>108677</v>
      </c>
      <c r="K240" s="7">
        <v>57382</v>
      </c>
      <c r="L240" s="7">
        <v>11737</v>
      </c>
      <c r="M240" s="6">
        <v>435</v>
      </c>
      <c r="N240" s="7">
        <v>88681</v>
      </c>
      <c r="O240" s="7">
        <v>266912</v>
      </c>
    </row>
    <row r="241" spans="1:15" x14ac:dyDescent="0.25">
      <c r="A241" s="201"/>
      <c r="B241" s="2" t="s">
        <v>10</v>
      </c>
      <c r="C241" s="4" t="s">
        <v>12</v>
      </c>
      <c r="D241" s="6">
        <v>268</v>
      </c>
      <c r="E241" s="6">
        <v>137</v>
      </c>
      <c r="F241" s="6">
        <v>20</v>
      </c>
      <c r="G241" s="5"/>
      <c r="H241" s="6">
        <v>207</v>
      </c>
      <c r="I241" s="6">
        <v>632</v>
      </c>
      <c r="J241" s="7">
        <v>113006</v>
      </c>
      <c r="K241" s="7">
        <v>57768</v>
      </c>
      <c r="L241" s="7">
        <v>8433</v>
      </c>
      <c r="M241" s="5"/>
      <c r="N241" s="7">
        <v>87284</v>
      </c>
      <c r="O241" s="7">
        <v>266491</v>
      </c>
    </row>
    <row r="242" spans="1:15" x14ac:dyDescent="0.25">
      <c r="A242" s="201"/>
      <c r="B242" s="2" t="s">
        <v>13</v>
      </c>
      <c r="C242" s="4" t="s">
        <v>11</v>
      </c>
      <c r="D242" s="7">
        <v>1190</v>
      </c>
      <c r="E242" s="6">
        <v>638</v>
      </c>
      <c r="F242" s="6">
        <v>156</v>
      </c>
      <c r="G242" s="6">
        <v>59</v>
      </c>
      <c r="H242" s="7">
        <v>1563</v>
      </c>
      <c r="I242" s="7">
        <v>3606</v>
      </c>
      <c r="J242" s="7">
        <v>514594</v>
      </c>
      <c r="K242" s="7">
        <v>275892</v>
      </c>
      <c r="L242" s="7">
        <v>67459</v>
      </c>
      <c r="M242" s="7">
        <v>25513</v>
      </c>
      <c r="N242" s="7">
        <v>675891</v>
      </c>
      <c r="O242" s="7">
        <v>1559349</v>
      </c>
    </row>
    <row r="243" spans="1:15" x14ac:dyDescent="0.25">
      <c r="A243" s="201"/>
      <c r="B243" s="2" t="s">
        <v>13</v>
      </c>
      <c r="C243" s="4" t="s">
        <v>12</v>
      </c>
      <c r="D243" s="7">
        <v>1128</v>
      </c>
      <c r="E243" s="6">
        <v>683</v>
      </c>
      <c r="F243" s="6">
        <v>130</v>
      </c>
      <c r="G243" s="6">
        <v>44</v>
      </c>
      <c r="H243" s="7">
        <v>1465</v>
      </c>
      <c r="I243" s="7">
        <v>3450</v>
      </c>
      <c r="J243" s="7">
        <v>475572</v>
      </c>
      <c r="K243" s="7">
        <v>287957</v>
      </c>
      <c r="L243" s="7">
        <v>54809</v>
      </c>
      <c r="M243" s="7">
        <v>18551</v>
      </c>
      <c r="N243" s="7">
        <v>617654</v>
      </c>
      <c r="O243" s="7">
        <v>1454543</v>
      </c>
    </row>
    <row r="244" spans="1:15" x14ac:dyDescent="0.25">
      <c r="A244" s="201"/>
      <c r="B244" s="2" t="s">
        <v>14</v>
      </c>
      <c r="C244" s="4" t="s">
        <v>11</v>
      </c>
      <c r="D244" s="7">
        <v>2339</v>
      </c>
      <c r="E244" s="7">
        <v>1989</v>
      </c>
      <c r="F244" s="6">
        <v>404</v>
      </c>
      <c r="G244" s="6">
        <v>113</v>
      </c>
      <c r="H244" s="7">
        <v>4369</v>
      </c>
      <c r="I244" s="7">
        <v>9214</v>
      </c>
      <c r="J244" s="7">
        <v>663942</v>
      </c>
      <c r="K244" s="7">
        <v>564592</v>
      </c>
      <c r="L244" s="7">
        <v>114678</v>
      </c>
      <c r="M244" s="7">
        <v>32076</v>
      </c>
      <c r="N244" s="7">
        <v>1240173</v>
      </c>
      <c r="O244" s="7">
        <v>2615461</v>
      </c>
    </row>
    <row r="245" spans="1:15" x14ac:dyDescent="0.25">
      <c r="A245" s="201"/>
      <c r="B245" s="2" t="s">
        <v>14</v>
      </c>
      <c r="C245" s="4" t="s">
        <v>12</v>
      </c>
      <c r="D245" s="7">
        <v>2181</v>
      </c>
      <c r="E245" s="7">
        <v>1972</v>
      </c>
      <c r="F245" s="6">
        <v>415</v>
      </c>
      <c r="G245" s="6">
        <v>101</v>
      </c>
      <c r="H245" s="7">
        <v>4135</v>
      </c>
      <c r="I245" s="7">
        <v>8804</v>
      </c>
      <c r="J245" s="7">
        <v>652391</v>
      </c>
      <c r="K245" s="7">
        <v>589874</v>
      </c>
      <c r="L245" s="7">
        <v>124137</v>
      </c>
      <c r="M245" s="7">
        <v>30212</v>
      </c>
      <c r="N245" s="7">
        <v>1236882</v>
      </c>
      <c r="O245" s="7">
        <v>2633496</v>
      </c>
    </row>
    <row r="246" spans="1:15" x14ac:dyDescent="0.25">
      <c r="A246" s="201"/>
      <c r="B246" s="2" t="s">
        <v>15</v>
      </c>
      <c r="C246" s="4" t="s">
        <v>11</v>
      </c>
      <c r="D246" s="6">
        <v>389</v>
      </c>
      <c r="E246" s="6">
        <v>445</v>
      </c>
      <c r="F246" s="6">
        <v>131</v>
      </c>
      <c r="G246" s="6">
        <v>22</v>
      </c>
      <c r="H246" s="6">
        <v>728</v>
      </c>
      <c r="I246" s="7">
        <v>1715</v>
      </c>
      <c r="J246" s="7">
        <v>37942</v>
      </c>
      <c r="K246" s="7">
        <v>43404</v>
      </c>
      <c r="L246" s="7">
        <v>12777</v>
      </c>
      <c r="M246" s="7">
        <v>2146</v>
      </c>
      <c r="N246" s="7">
        <v>71007</v>
      </c>
      <c r="O246" s="7">
        <v>167276</v>
      </c>
    </row>
    <row r="247" spans="1:15" x14ac:dyDescent="0.25">
      <c r="A247" s="201"/>
      <c r="B247" s="2" t="s">
        <v>15</v>
      </c>
      <c r="C247" s="4" t="s">
        <v>12</v>
      </c>
      <c r="D247" s="6">
        <v>339</v>
      </c>
      <c r="E247" s="6">
        <v>418</v>
      </c>
      <c r="F247" s="6">
        <v>154</v>
      </c>
      <c r="G247" s="6">
        <v>25</v>
      </c>
      <c r="H247" s="6">
        <v>751</v>
      </c>
      <c r="I247" s="7">
        <v>1687</v>
      </c>
      <c r="J247" s="7">
        <v>60208</v>
      </c>
      <c r="K247" s="7">
        <v>74238</v>
      </c>
      <c r="L247" s="7">
        <v>27351</v>
      </c>
      <c r="M247" s="7">
        <v>4440</v>
      </c>
      <c r="N247" s="7">
        <v>133380</v>
      </c>
      <c r="O247" s="7">
        <v>299617</v>
      </c>
    </row>
    <row r="248" spans="1:15" x14ac:dyDescent="0.25">
      <c r="A248" s="201"/>
      <c r="B248" s="2" t="s">
        <v>16</v>
      </c>
      <c r="C248" s="4" t="s">
        <v>11</v>
      </c>
      <c r="D248" s="7">
        <v>6646</v>
      </c>
      <c r="E248" s="7">
        <v>7863</v>
      </c>
      <c r="F248" s="7">
        <v>1368</v>
      </c>
      <c r="G248" s="6">
        <v>498</v>
      </c>
      <c r="H248" s="7">
        <v>10222</v>
      </c>
      <c r="I248" s="7">
        <v>26597</v>
      </c>
      <c r="J248" s="7">
        <v>593682</v>
      </c>
      <c r="K248" s="7">
        <v>702396</v>
      </c>
      <c r="L248" s="7">
        <v>122202</v>
      </c>
      <c r="M248" s="7">
        <v>44486</v>
      </c>
      <c r="N248" s="7">
        <v>913123</v>
      </c>
      <c r="O248" s="7">
        <v>2375889</v>
      </c>
    </row>
    <row r="249" spans="1:15" x14ac:dyDescent="0.25">
      <c r="A249" s="201"/>
      <c r="B249" s="2" t="s">
        <v>17</v>
      </c>
      <c r="C249" s="4" t="s">
        <v>12</v>
      </c>
      <c r="D249" s="7">
        <v>6479</v>
      </c>
      <c r="E249" s="7">
        <v>7209</v>
      </c>
      <c r="F249" s="7">
        <v>1648</v>
      </c>
      <c r="G249" s="6">
        <v>385</v>
      </c>
      <c r="H249" s="7">
        <v>11346</v>
      </c>
      <c r="I249" s="7">
        <v>27067</v>
      </c>
      <c r="J249" s="7">
        <v>1155329</v>
      </c>
      <c r="K249" s="7">
        <v>1285502</v>
      </c>
      <c r="L249" s="7">
        <v>293870</v>
      </c>
      <c r="M249" s="7">
        <v>68653</v>
      </c>
      <c r="N249" s="7">
        <v>2023208</v>
      </c>
      <c r="O249" s="7">
        <v>4826562</v>
      </c>
    </row>
    <row r="250" spans="1:15" x14ac:dyDescent="0.25">
      <c r="A250" s="201"/>
      <c r="B250" s="2" t="s">
        <v>18</v>
      </c>
      <c r="C250" s="4" t="s">
        <v>11</v>
      </c>
      <c r="D250" s="7">
        <v>1338</v>
      </c>
      <c r="E250" s="7">
        <v>2687</v>
      </c>
      <c r="F250" s="6">
        <v>257</v>
      </c>
      <c r="G250" s="6">
        <v>102</v>
      </c>
      <c r="H250" s="7">
        <v>3166</v>
      </c>
      <c r="I250" s="7">
        <v>7550</v>
      </c>
      <c r="J250" s="7">
        <v>213704</v>
      </c>
      <c r="K250" s="7">
        <v>429164</v>
      </c>
      <c r="L250" s="7">
        <v>41048</v>
      </c>
      <c r="M250" s="7">
        <v>16291</v>
      </c>
      <c r="N250" s="7">
        <v>505670</v>
      </c>
      <c r="O250" s="7">
        <v>1205877</v>
      </c>
    </row>
    <row r="251" spans="1:15" x14ac:dyDescent="0.25">
      <c r="A251" s="201"/>
      <c r="B251" s="2" t="s">
        <v>19</v>
      </c>
      <c r="C251" s="4" t="s">
        <v>12</v>
      </c>
      <c r="D251" s="7">
        <v>3351</v>
      </c>
      <c r="E251" s="7">
        <v>6458</v>
      </c>
      <c r="F251" s="6">
        <v>765</v>
      </c>
      <c r="G251" s="6">
        <v>216</v>
      </c>
      <c r="H251" s="7">
        <v>7534</v>
      </c>
      <c r="I251" s="7">
        <v>18324</v>
      </c>
      <c r="J251" s="7">
        <v>662777</v>
      </c>
      <c r="K251" s="7">
        <v>1277295</v>
      </c>
      <c r="L251" s="7">
        <v>151305</v>
      </c>
      <c r="M251" s="7">
        <v>42722</v>
      </c>
      <c r="N251" s="7">
        <v>1490112</v>
      </c>
      <c r="O251" s="7">
        <v>3624211</v>
      </c>
    </row>
    <row r="252" spans="1:15" x14ac:dyDescent="0.25">
      <c r="A252" s="201"/>
      <c r="B252" s="202" t="s">
        <v>8</v>
      </c>
      <c r="C252" s="202"/>
      <c r="D252" s="7">
        <v>25898</v>
      </c>
      <c r="E252" s="7">
        <v>30631</v>
      </c>
      <c r="F252" s="7">
        <v>5475</v>
      </c>
      <c r="G252" s="7">
        <v>1566</v>
      </c>
      <c r="H252" s="7">
        <v>45690</v>
      </c>
      <c r="I252" s="10">
        <v>109260</v>
      </c>
      <c r="J252" s="7">
        <v>5251824</v>
      </c>
      <c r="K252" s="7">
        <v>5645464</v>
      </c>
      <c r="L252" s="7">
        <v>1029806</v>
      </c>
      <c r="M252" s="7">
        <v>285525</v>
      </c>
      <c r="N252" s="7">
        <v>9083065</v>
      </c>
      <c r="O252" s="12">
        <v>21295684</v>
      </c>
    </row>
    <row r="253" spans="1:15" x14ac:dyDescent="0.25">
      <c r="A253" s="201" t="s">
        <v>38</v>
      </c>
      <c r="B253" s="2" t="s">
        <v>10</v>
      </c>
      <c r="C253" s="4" t="s">
        <v>11</v>
      </c>
      <c r="D253" s="5"/>
      <c r="E253" s="5"/>
      <c r="F253" s="6">
        <v>55</v>
      </c>
      <c r="G253" s="5"/>
      <c r="H253" s="6">
        <v>39</v>
      </c>
      <c r="I253" s="6">
        <v>94</v>
      </c>
      <c r="J253" s="5"/>
      <c r="K253" s="5"/>
      <c r="L253" s="7">
        <v>23909</v>
      </c>
      <c r="M253" s="5"/>
      <c r="N253" s="7">
        <v>16954</v>
      </c>
      <c r="O253" s="7">
        <v>40863</v>
      </c>
    </row>
    <row r="254" spans="1:15" x14ac:dyDescent="0.25">
      <c r="A254" s="201"/>
      <c r="B254" s="2" t="s">
        <v>10</v>
      </c>
      <c r="C254" s="4" t="s">
        <v>12</v>
      </c>
      <c r="D254" s="5"/>
      <c r="E254" s="5"/>
      <c r="F254" s="6">
        <v>34</v>
      </c>
      <c r="G254" s="6">
        <v>1</v>
      </c>
      <c r="H254" s="6">
        <v>22</v>
      </c>
      <c r="I254" s="6">
        <v>57</v>
      </c>
      <c r="J254" s="5"/>
      <c r="K254" s="5"/>
      <c r="L254" s="7">
        <v>14337</v>
      </c>
      <c r="M254" s="6">
        <v>422</v>
      </c>
      <c r="N254" s="7">
        <v>9277</v>
      </c>
      <c r="O254" s="7">
        <v>24036</v>
      </c>
    </row>
    <row r="255" spans="1:15" x14ac:dyDescent="0.25">
      <c r="A255" s="201"/>
      <c r="B255" s="2" t="s">
        <v>13</v>
      </c>
      <c r="C255" s="4" t="s">
        <v>11</v>
      </c>
      <c r="D255" s="6">
        <v>3</v>
      </c>
      <c r="E255" s="6">
        <v>3</v>
      </c>
      <c r="F255" s="6">
        <v>279</v>
      </c>
      <c r="G255" s="6">
        <v>9</v>
      </c>
      <c r="H255" s="6">
        <v>369</v>
      </c>
      <c r="I255" s="6">
        <v>663</v>
      </c>
      <c r="J255" s="7">
        <v>1297</v>
      </c>
      <c r="K255" s="7">
        <v>1297</v>
      </c>
      <c r="L255" s="7">
        <v>120648</v>
      </c>
      <c r="M255" s="7">
        <v>3892</v>
      </c>
      <c r="N255" s="7">
        <v>159567</v>
      </c>
      <c r="O255" s="7">
        <v>286701</v>
      </c>
    </row>
    <row r="256" spans="1:15" x14ac:dyDescent="0.25">
      <c r="A256" s="201"/>
      <c r="B256" s="2" t="s">
        <v>13</v>
      </c>
      <c r="C256" s="4" t="s">
        <v>12</v>
      </c>
      <c r="D256" s="6">
        <v>1</v>
      </c>
      <c r="E256" s="6">
        <v>2</v>
      </c>
      <c r="F256" s="6">
        <v>242</v>
      </c>
      <c r="G256" s="6">
        <v>5</v>
      </c>
      <c r="H256" s="6">
        <v>363</v>
      </c>
      <c r="I256" s="6">
        <v>613</v>
      </c>
      <c r="J256" s="6">
        <v>422</v>
      </c>
      <c r="K256" s="6">
        <v>843</v>
      </c>
      <c r="L256" s="7">
        <v>102029</v>
      </c>
      <c r="M256" s="7">
        <v>2108</v>
      </c>
      <c r="N256" s="7">
        <v>153043</v>
      </c>
      <c r="O256" s="7">
        <v>258445</v>
      </c>
    </row>
    <row r="257" spans="1:15" x14ac:dyDescent="0.25">
      <c r="A257" s="201"/>
      <c r="B257" s="2" t="s">
        <v>14</v>
      </c>
      <c r="C257" s="4" t="s">
        <v>11</v>
      </c>
      <c r="D257" s="6">
        <v>6</v>
      </c>
      <c r="E257" s="6">
        <v>9</v>
      </c>
      <c r="F257" s="6">
        <v>579</v>
      </c>
      <c r="G257" s="6">
        <v>9</v>
      </c>
      <c r="H257" s="7">
        <v>1567</v>
      </c>
      <c r="I257" s="7">
        <v>2170</v>
      </c>
      <c r="J257" s="7">
        <v>1703</v>
      </c>
      <c r="K257" s="7">
        <v>2555</v>
      </c>
      <c r="L257" s="7">
        <v>164353</v>
      </c>
      <c r="M257" s="7">
        <v>2555</v>
      </c>
      <c r="N257" s="7">
        <v>444804</v>
      </c>
      <c r="O257" s="7">
        <v>615970</v>
      </c>
    </row>
    <row r="258" spans="1:15" x14ac:dyDescent="0.25">
      <c r="A258" s="201"/>
      <c r="B258" s="2" t="s">
        <v>14</v>
      </c>
      <c r="C258" s="4" t="s">
        <v>12</v>
      </c>
      <c r="D258" s="6">
        <v>4</v>
      </c>
      <c r="E258" s="6">
        <v>7</v>
      </c>
      <c r="F258" s="6">
        <v>589</v>
      </c>
      <c r="G258" s="6">
        <v>10</v>
      </c>
      <c r="H258" s="7">
        <v>1410</v>
      </c>
      <c r="I258" s="7">
        <v>2020</v>
      </c>
      <c r="J258" s="7">
        <v>1196</v>
      </c>
      <c r="K258" s="7">
        <v>2094</v>
      </c>
      <c r="L258" s="7">
        <v>176185</v>
      </c>
      <c r="M258" s="7">
        <v>2991</v>
      </c>
      <c r="N258" s="7">
        <v>421766</v>
      </c>
      <c r="O258" s="7">
        <v>604232</v>
      </c>
    </row>
    <row r="259" spans="1:15" x14ac:dyDescent="0.25">
      <c r="A259" s="201"/>
      <c r="B259" s="2" t="s">
        <v>15</v>
      </c>
      <c r="C259" s="4" t="s">
        <v>11</v>
      </c>
      <c r="D259" s="5"/>
      <c r="E259" s="6">
        <v>2</v>
      </c>
      <c r="F259" s="6">
        <v>131</v>
      </c>
      <c r="G259" s="5"/>
      <c r="H259" s="6">
        <v>246</v>
      </c>
      <c r="I259" s="6">
        <v>379</v>
      </c>
      <c r="J259" s="5"/>
      <c r="K259" s="6">
        <v>195</v>
      </c>
      <c r="L259" s="7">
        <v>12777</v>
      </c>
      <c r="M259" s="5"/>
      <c r="N259" s="7">
        <v>23994</v>
      </c>
      <c r="O259" s="7">
        <v>36966</v>
      </c>
    </row>
    <row r="260" spans="1:15" x14ac:dyDescent="0.25">
      <c r="A260" s="201"/>
      <c r="B260" s="2" t="s">
        <v>15</v>
      </c>
      <c r="C260" s="4" t="s">
        <v>12</v>
      </c>
      <c r="D260" s="6">
        <v>1</v>
      </c>
      <c r="E260" s="6">
        <v>1</v>
      </c>
      <c r="F260" s="6">
        <v>71</v>
      </c>
      <c r="G260" s="5"/>
      <c r="H260" s="6">
        <v>202</v>
      </c>
      <c r="I260" s="6">
        <v>275</v>
      </c>
      <c r="J260" s="6">
        <v>178</v>
      </c>
      <c r="K260" s="6">
        <v>178</v>
      </c>
      <c r="L260" s="7">
        <v>12610</v>
      </c>
      <c r="M260" s="5"/>
      <c r="N260" s="7">
        <v>35876</v>
      </c>
      <c r="O260" s="7">
        <v>48842</v>
      </c>
    </row>
    <row r="261" spans="1:15" x14ac:dyDescent="0.25">
      <c r="A261" s="201"/>
      <c r="B261" s="2" t="s">
        <v>16</v>
      </c>
      <c r="C261" s="4" t="s">
        <v>11</v>
      </c>
      <c r="D261" s="6">
        <v>5</v>
      </c>
      <c r="E261" s="6">
        <v>68</v>
      </c>
      <c r="F261" s="7">
        <v>2006</v>
      </c>
      <c r="G261" s="6">
        <v>28</v>
      </c>
      <c r="H261" s="7">
        <v>3335</v>
      </c>
      <c r="I261" s="7">
        <v>5442</v>
      </c>
      <c r="J261" s="6">
        <v>447</v>
      </c>
      <c r="K261" s="7">
        <v>6074</v>
      </c>
      <c r="L261" s="7">
        <v>179194</v>
      </c>
      <c r="M261" s="7">
        <v>2501</v>
      </c>
      <c r="N261" s="7">
        <v>297913</v>
      </c>
      <c r="O261" s="7">
        <v>486129</v>
      </c>
    </row>
    <row r="262" spans="1:15" x14ac:dyDescent="0.25">
      <c r="A262" s="201"/>
      <c r="B262" s="2" t="s">
        <v>17</v>
      </c>
      <c r="C262" s="4" t="s">
        <v>12</v>
      </c>
      <c r="D262" s="6">
        <v>13</v>
      </c>
      <c r="E262" s="6">
        <v>34</v>
      </c>
      <c r="F262" s="7">
        <v>2034</v>
      </c>
      <c r="G262" s="6">
        <v>27</v>
      </c>
      <c r="H262" s="7">
        <v>3000</v>
      </c>
      <c r="I262" s="7">
        <v>5108</v>
      </c>
      <c r="J262" s="7">
        <v>2318</v>
      </c>
      <c r="K262" s="7">
        <v>6063</v>
      </c>
      <c r="L262" s="7">
        <v>362701</v>
      </c>
      <c r="M262" s="7">
        <v>4815</v>
      </c>
      <c r="N262" s="7">
        <v>534957</v>
      </c>
      <c r="O262" s="7">
        <v>910854</v>
      </c>
    </row>
    <row r="263" spans="1:15" x14ac:dyDescent="0.25">
      <c r="A263" s="201"/>
      <c r="B263" s="2" t="s">
        <v>18</v>
      </c>
      <c r="C263" s="4" t="s">
        <v>11</v>
      </c>
      <c r="D263" s="5"/>
      <c r="E263" s="6">
        <v>11</v>
      </c>
      <c r="F263" s="6">
        <v>705</v>
      </c>
      <c r="G263" s="6">
        <v>1</v>
      </c>
      <c r="H263" s="7">
        <v>1206</v>
      </c>
      <c r="I263" s="7">
        <v>1923</v>
      </c>
      <c r="J263" s="5"/>
      <c r="K263" s="7">
        <v>1757</v>
      </c>
      <c r="L263" s="7">
        <v>112602</v>
      </c>
      <c r="M263" s="6">
        <v>160</v>
      </c>
      <c r="N263" s="7">
        <v>192621</v>
      </c>
      <c r="O263" s="7">
        <v>307140</v>
      </c>
    </row>
    <row r="264" spans="1:15" x14ac:dyDescent="0.25">
      <c r="A264" s="201"/>
      <c r="B264" s="2" t="s">
        <v>19</v>
      </c>
      <c r="C264" s="4" t="s">
        <v>12</v>
      </c>
      <c r="D264" s="6">
        <v>5</v>
      </c>
      <c r="E264" s="6">
        <v>10</v>
      </c>
      <c r="F264" s="7">
        <v>1682</v>
      </c>
      <c r="G264" s="6">
        <v>5</v>
      </c>
      <c r="H264" s="7">
        <v>3172</v>
      </c>
      <c r="I264" s="7">
        <v>4874</v>
      </c>
      <c r="J264" s="6">
        <v>989</v>
      </c>
      <c r="K264" s="7">
        <v>1978</v>
      </c>
      <c r="L264" s="7">
        <v>332674</v>
      </c>
      <c r="M264" s="6">
        <v>989</v>
      </c>
      <c r="N264" s="7">
        <v>627374</v>
      </c>
      <c r="O264" s="7">
        <v>964004</v>
      </c>
    </row>
    <row r="265" spans="1:15" x14ac:dyDescent="0.25">
      <c r="A265" s="201"/>
      <c r="B265" s="202" t="s">
        <v>8</v>
      </c>
      <c r="C265" s="202"/>
      <c r="D265" s="6">
        <v>38</v>
      </c>
      <c r="E265" s="6">
        <v>147</v>
      </c>
      <c r="F265" s="7">
        <v>8407</v>
      </c>
      <c r="G265" s="6">
        <v>95</v>
      </c>
      <c r="H265" s="7">
        <v>14931</v>
      </c>
      <c r="I265" s="10">
        <v>23618</v>
      </c>
      <c r="J265" s="7">
        <v>8550</v>
      </c>
      <c r="K265" s="7">
        <v>23034</v>
      </c>
      <c r="L265" s="7">
        <v>1614019</v>
      </c>
      <c r="M265" s="7">
        <v>20433</v>
      </c>
      <c r="N265" s="7">
        <v>2918146</v>
      </c>
      <c r="O265" s="12">
        <v>4584182</v>
      </c>
    </row>
    <row r="266" spans="1:15" x14ac:dyDescent="0.25">
      <c r="A266" s="201" t="s">
        <v>39</v>
      </c>
      <c r="B266" s="2" t="s">
        <v>10</v>
      </c>
      <c r="C266" s="4" t="s">
        <v>11</v>
      </c>
      <c r="D266" s="5"/>
      <c r="E266" s="6">
        <v>4</v>
      </c>
      <c r="F266" s="6">
        <v>1</v>
      </c>
      <c r="G266" s="5"/>
      <c r="H266" s="5"/>
      <c r="I266" s="6">
        <v>5</v>
      </c>
      <c r="J266" s="5"/>
      <c r="K266" s="7">
        <v>1739</v>
      </c>
      <c r="L266" s="6">
        <v>435</v>
      </c>
      <c r="M266" s="5"/>
      <c r="N266" s="5"/>
      <c r="O266" s="7">
        <v>2174</v>
      </c>
    </row>
    <row r="267" spans="1:15" x14ac:dyDescent="0.25">
      <c r="A267" s="201"/>
      <c r="B267" s="2" t="s">
        <v>10</v>
      </c>
      <c r="C267" s="4" t="s">
        <v>12</v>
      </c>
      <c r="D267" s="5"/>
      <c r="E267" s="6">
        <v>7</v>
      </c>
      <c r="F267" s="5"/>
      <c r="G267" s="5"/>
      <c r="H267" s="5"/>
      <c r="I267" s="6">
        <v>7</v>
      </c>
      <c r="J267" s="5"/>
      <c r="K267" s="7">
        <v>2952</v>
      </c>
      <c r="L267" s="5"/>
      <c r="M267" s="5"/>
      <c r="N267" s="5"/>
      <c r="O267" s="7">
        <v>2952</v>
      </c>
    </row>
    <row r="268" spans="1:15" x14ac:dyDescent="0.25">
      <c r="A268" s="201"/>
      <c r="B268" s="2" t="s">
        <v>13</v>
      </c>
      <c r="C268" s="4" t="s">
        <v>11</v>
      </c>
      <c r="D268" s="6">
        <v>7</v>
      </c>
      <c r="E268" s="6">
        <v>458</v>
      </c>
      <c r="F268" s="6">
        <v>53</v>
      </c>
      <c r="G268" s="5"/>
      <c r="H268" s="5"/>
      <c r="I268" s="6">
        <v>518</v>
      </c>
      <c r="J268" s="7">
        <v>3027</v>
      </c>
      <c r="K268" s="7">
        <v>198054</v>
      </c>
      <c r="L268" s="7">
        <v>22919</v>
      </c>
      <c r="M268" s="5"/>
      <c r="N268" s="5"/>
      <c r="O268" s="7">
        <v>224000</v>
      </c>
    </row>
    <row r="269" spans="1:15" x14ac:dyDescent="0.25">
      <c r="A269" s="201"/>
      <c r="B269" s="2" t="s">
        <v>13</v>
      </c>
      <c r="C269" s="4" t="s">
        <v>12</v>
      </c>
      <c r="D269" s="6">
        <v>4</v>
      </c>
      <c r="E269" s="6">
        <v>433</v>
      </c>
      <c r="F269" s="6">
        <v>47</v>
      </c>
      <c r="G269" s="6">
        <v>1</v>
      </c>
      <c r="H269" s="5"/>
      <c r="I269" s="6">
        <v>485</v>
      </c>
      <c r="J269" s="7">
        <v>1686</v>
      </c>
      <c r="K269" s="7">
        <v>182556</v>
      </c>
      <c r="L269" s="7">
        <v>19816</v>
      </c>
      <c r="M269" s="6">
        <v>422</v>
      </c>
      <c r="N269" s="5"/>
      <c r="O269" s="7">
        <v>204480</v>
      </c>
    </row>
    <row r="270" spans="1:15" x14ac:dyDescent="0.25">
      <c r="A270" s="201"/>
      <c r="B270" s="2" t="s">
        <v>14</v>
      </c>
      <c r="C270" s="4" t="s">
        <v>11</v>
      </c>
      <c r="D270" s="6">
        <v>14</v>
      </c>
      <c r="E270" s="7">
        <v>1678</v>
      </c>
      <c r="F270" s="6">
        <v>178</v>
      </c>
      <c r="G270" s="6">
        <v>4</v>
      </c>
      <c r="H270" s="6">
        <v>2</v>
      </c>
      <c r="I270" s="7">
        <v>1876</v>
      </c>
      <c r="J270" s="7">
        <v>3974</v>
      </c>
      <c r="K270" s="7">
        <v>476313</v>
      </c>
      <c r="L270" s="7">
        <v>50527</v>
      </c>
      <c r="M270" s="7">
        <v>1135</v>
      </c>
      <c r="N270" s="6">
        <v>568</v>
      </c>
      <c r="O270" s="7">
        <v>532517</v>
      </c>
    </row>
    <row r="271" spans="1:15" x14ac:dyDescent="0.25">
      <c r="A271" s="201"/>
      <c r="B271" s="2" t="s">
        <v>14</v>
      </c>
      <c r="C271" s="4" t="s">
        <v>12</v>
      </c>
      <c r="D271" s="6">
        <v>20</v>
      </c>
      <c r="E271" s="7">
        <v>1591</v>
      </c>
      <c r="F271" s="6">
        <v>158</v>
      </c>
      <c r="G271" s="6">
        <v>4</v>
      </c>
      <c r="H271" s="6">
        <v>1</v>
      </c>
      <c r="I271" s="7">
        <v>1774</v>
      </c>
      <c r="J271" s="7">
        <v>5982</v>
      </c>
      <c r="K271" s="7">
        <v>475908</v>
      </c>
      <c r="L271" s="7">
        <v>47262</v>
      </c>
      <c r="M271" s="7">
        <v>1196</v>
      </c>
      <c r="N271" s="6">
        <v>299</v>
      </c>
      <c r="O271" s="7">
        <v>530647</v>
      </c>
    </row>
    <row r="272" spans="1:15" x14ac:dyDescent="0.25">
      <c r="A272" s="201"/>
      <c r="B272" s="2" t="s">
        <v>15</v>
      </c>
      <c r="C272" s="4" t="s">
        <v>11</v>
      </c>
      <c r="D272" s="6">
        <v>5</v>
      </c>
      <c r="E272" s="6">
        <v>331</v>
      </c>
      <c r="F272" s="6">
        <v>46</v>
      </c>
      <c r="G272" s="6">
        <v>3</v>
      </c>
      <c r="H272" s="6">
        <v>2</v>
      </c>
      <c r="I272" s="6">
        <v>387</v>
      </c>
      <c r="J272" s="6">
        <v>488</v>
      </c>
      <c r="K272" s="7">
        <v>32285</v>
      </c>
      <c r="L272" s="7">
        <v>4487</v>
      </c>
      <c r="M272" s="6">
        <v>293</v>
      </c>
      <c r="N272" s="6">
        <v>195</v>
      </c>
      <c r="O272" s="7">
        <v>37748</v>
      </c>
    </row>
    <row r="273" spans="1:15" x14ac:dyDescent="0.25">
      <c r="A273" s="201"/>
      <c r="B273" s="2" t="s">
        <v>15</v>
      </c>
      <c r="C273" s="4" t="s">
        <v>12</v>
      </c>
      <c r="D273" s="6">
        <v>4</v>
      </c>
      <c r="E273" s="6">
        <v>210</v>
      </c>
      <c r="F273" s="6">
        <v>18</v>
      </c>
      <c r="G273" s="6">
        <v>2</v>
      </c>
      <c r="H273" s="5"/>
      <c r="I273" s="6">
        <v>234</v>
      </c>
      <c r="J273" s="6">
        <v>710</v>
      </c>
      <c r="K273" s="7">
        <v>37297</v>
      </c>
      <c r="L273" s="7">
        <v>3197</v>
      </c>
      <c r="M273" s="6">
        <v>355</v>
      </c>
      <c r="N273" s="5"/>
      <c r="O273" s="7">
        <v>41559</v>
      </c>
    </row>
    <row r="274" spans="1:15" x14ac:dyDescent="0.25">
      <c r="A274" s="201"/>
      <c r="B274" s="2" t="s">
        <v>16</v>
      </c>
      <c r="C274" s="4" t="s">
        <v>11</v>
      </c>
      <c r="D274" s="6">
        <v>122</v>
      </c>
      <c r="E274" s="7">
        <v>4887</v>
      </c>
      <c r="F274" s="6">
        <v>489</v>
      </c>
      <c r="G274" s="6">
        <v>42</v>
      </c>
      <c r="H274" s="6">
        <v>7</v>
      </c>
      <c r="I274" s="7">
        <v>5547</v>
      </c>
      <c r="J274" s="7">
        <v>10898</v>
      </c>
      <c r="K274" s="7">
        <v>436552</v>
      </c>
      <c r="L274" s="7">
        <v>43682</v>
      </c>
      <c r="M274" s="7">
        <v>3752</v>
      </c>
      <c r="N274" s="6">
        <v>625</v>
      </c>
      <c r="O274" s="7">
        <v>495509</v>
      </c>
    </row>
    <row r="275" spans="1:15" x14ac:dyDescent="0.25">
      <c r="A275" s="201"/>
      <c r="B275" s="2" t="s">
        <v>17</v>
      </c>
      <c r="C275" s="4" t="s">
        <v>12</v>
      </c>
      <c r="D275" s="6">
        <v>67</v>
      </c>
      <c r="E275" s="7">
        <v>4413</v>
      </c>
      <c r="F275" s="6">
        <v>374</v>
      </c>
      <c r="G275" s="6">
        <v>17</v>
      </c>
      <c r="H275" s="6">
        <v>13</v>
      </c>
      <c r="I275" s="7">
        <v>4884</v>
      </c>
      <c r="J275" s="7">
        <v>11947</v>
      </c>
      <c r="K275" s="7">
        <v>786922</v>
      </c>
      <c r="L275" s="7">
        <v>66691</v>
      </c>
      <c r="M275" s="7">
        <v>3031</v>
      </c>
      <c r="N275" s="7">
        <v>2318</v>
      </c>
      <c r="O275" s="7">
        <v>870909</v>
      </c>
    </row>
    <row r="276" spans="1:15" x14ac:dyDescent="0.25">
      <c r="A276" s="201"/>
      <c r="B276" s="2" t="s">
        <v>18</v>
      </c>
      <c r="C276" s="4" t="s">
        <v>11</v>
      </c>
      <c r="D276" s="6">
        <v>7</v>
      </c>
      <c r="E276" s="7">
        <v>1418</v>
      </c>
      <c r="F276" s="6">
        <v>107</v>
      </c>
      <c r="G276" s="6">
        <v>2</v>
      </c>
      <c r="H276" s="6">
        <v>3</v>
      </c>
      <c r="I276" s="7">
        <v>1537</v>
      </c>
      <c r="J276" s="7">
        <v>1118</v>
      </c>
      <c r="K276" s="7">
        <v>226481</v>
      </c>
      <c r="L276" s="7">
        <v>17090</v>
      </c>
      <c r="M276" s="6">
        <v>319</v>
      </c>
      <c r="N276" s="6">
        <v>479</v>
      </c>
      <c r="O276" s="7">
        <v>245487</v>
      </c>
    </row>
    <row r="277" spans="1:15" x14ac:dyDescent="0.25">
      <c r="A277" s="201"/>
      <c r="B277" s="2" t="s">
        <v>19</v>
      </c>
      <c r="C277" s="4" t="s">
        <v>12</v>
      </c>
      <c r="D277" s="6">
        <v>23</v>
      </c>
      <c r="E277" s="7">
        <v>3342</v>
      </c>
      <c r="F277" s="6">
        <v>201</v>
      </c>
      <c r="G277" s="6">
        <v>11</v>
      </c>
      <c r="H277" s="6">
        <v>8</v>
      </c>
      <c r="I277" s="7">
        <v>3585</v>
      </c>
      <c r="J277" s="7">
        <v>4549</v>
      </c>
      <c r="K277" s="7">
        <v>660997</v>
      </c>
      <c r="L277" s="7">
        <v>39755</v>
      </c>
      <c r="M277" s="7">
        <v>2176</v>
      </c>
      <c r="N277" s="7">
        <v>1582</v>
      </c>
      <c r="O277" s="7">
        <v>709059</v>
      </c>
    </row>
    <row r="278" spans="1:15" x14ac:dyDescent="0.25">
      <c r="A278" s="201"/>
      <c r="B278" s="202" t="s">
        <v>8</v>
      </c>
      <c r="C278" s="202"/>
      <c r="D278" s="6">
        <v>273</v>
      </c>
      <c r="E278" s="7">
        <v>18772</v>
      </c>
      <c r="F278" s="7">
        <v>1672</v>
      </c>
      <c r="G278" s="6">
        <v>86</v>
      </c>
      <c r="H278" s="6">
        <v>36</v>
      </c>
      <c r="I278" s="10">
        <v>20839</v>
      </c>
      <c r="J278" s="7">
        <v>44379</v>
      </c>
      <c r="K278" s="7">
        <v>3518056</v>
      </c>
      <c r="L278" s="7">
        <v>315861</v>
      </c>
      <c r="M278" s="7">
        <v>12679</v>
      </c>
      <c r="N278" s="7">
        <v>6066</v>
      </c>
      <c r="O278" s="12">
        <v>3897041</v>
      </c>
    </row>
    <row r="279" spans="1:15" x14ac:dyDescent="0.25">
      <c r="A279" s="201" t="s">
        <v>40</v>
      </c>
      <c r="B279" s="2" t="s">
        <v>10</v>
      </c>
      <c r="C279" s="4" t="s">
        <v>11</v>
      </c>
      <c r="D279" s="6">
        <v>1</v>
      </c>
      <c r="E279" s="5"/>
      <c r="F279" s="6">
        <v>10</v>
      </c>
      <c r="G279" s="6">
        <v>7</v>
      </c>
      <c r="H279" s="5"/>
      <c r="I279" s="6">
        <v>18</v>
      </c>
      <c r="J279" s="6">
        <v>435</v>
      </c>
      <c r="K279" s="5"/>
      <c r="L279" s="7">
        <v>4347</v>
      </c>
      <c r="M279" s="7">
        <v>3043</v>
      </c>
      <c r="N279" s="5"/>
      <c r="O279" s="7">
        <v>7825</v>
      </c>
    </row>
    <row r="280" spans="1:15" x14ac:dyDescent="0.25">
      <c r="A280" s="201"/>
      <c r="B280" s="2" t="s">
        <v>10</v>
      </c>
      <c r="C280" s="4" t="s">
        <v>12</v>
      </c>
      <c r="D280" s="5"/>
      <c r="E280" s="6">
        <v>3</v>
      </c>
      <c r="F280" s="6">
        <v>13</v>
      </c>
      <c r="G280" s="6">
        <v>15</v>
      </c>
      <c r="H280" s="5"/>
      <c r="I280" s="6">
        <v>31</v>
      </c>
      <c r="J280" s="5"/>
      <c r="K280" s="7">
        <v>1265</v>
      </c>
      <c r="L280" s="7">
        <v>5482</v>
      </c>
      <c r="M280" s="7">
        <v>6325</v>
      </c>
      <c r="N280" s="5"/>
      <c r="O280" s="7">
        <v>13072</v>
      </c>
    </row>
    <row r="281" spans="1:15" x14ac:dyDescent="0.25">
      <c r="A281" s="201"/>
      <c r="B281" s="2" t="s">
        <v>13</v>
      </c>
      <c r="C281" s="4" t="s">
        <v>11</v>
      </c>
      <c r="D281" s="6">
        <v>10</v>
      </c>
      <c r="E281" s="6">
        <v>3</v>
      </c>
      <c r="F281" s="6">
        <v>272</v>
      </c>
      <c r="G281" s="6">
        <v>291</v>
      </c>
      <c r="H281" s="6">
        <v>36</v>
      </c>
      <c r="I281" s="6">
        <v>612</v>
      </c>
      <c r="J281" s="7">
        <v>4324</v>
      </c>
      <c r="K281" s="7">
        <v>1297</v>
      </c>
      <c r="L281" s="7">
        <v>117621</v>
      </c>
      <c r="M281" s="7">
        <v>125838</v>
      </c>
      <c r="N281" s="7">
        <v>15568</v>
      </c>
      <c r="O281" s="7">
        <v>264648</v>
      </c>
    </row>
    <row r="282" spans="1:15" x14ac:dyDescent="0.25">
      <c r="A282" s="201"/>
      <c r="B282" s="2" t="s">
        <v>13</v>
      </c>
      <c r="C282" s="4" t="s">
        <v>12</v>
      </c>
      <c r="D282" s="6">
        <v>15</v>
      </c>
      <c r="E282" s="6">
        <v>8</v>
      </c>
      <c r="F282" s="6">
        <v>270</v>
      </c>
      <c r="G282" s="6">
        <v>268</v>
      </c>
      <c r="H282" s="6">
        <v>20</v>
      </c>
      <c r="I282" s="6">
        <v>581</v>
      </c>
      <c r="J282" s="7">
        <v>6324</v>
      </c>
      <c r="K282" s="7">
        <v>3373</v>
      </c>
      <c r="L282" s="7">
        <v>113834</v>
      </c>
      <c r="M282" s="7">
        <v>112991</v>
      </c>
      <c r="N282" s="7">
        <v>8432</v>
      </c>
      <c r="O282" s="7">
        <v>244954</v>
      </c>
    </row>
    <row r="283" spans="1:15" x14ac:dyDescent="0.25">
      <c r="A283" s="201"/>
      <c r="B283" s="2" t="s">
        <v>14</v>
      </c>
      <c r="C283" s="4" t="s">
        <v>11</v>
      </c>
      <c r="D283" s="6">
        <v>27</v>
      </c>
      <c r="E283" s="6">
        <v>13</v>
      </c>
      <c r="F283" s="7">
        <v>1034</v>
      </c>
      <c r="G283" s="6">
        <v>861</v>
      </c>
      <c r="H283" s="6">
        <v>172</v>
      </c>
      <c r="I283" s="7">
        <v>2107</v>
      </c>
      <c r="J283" s="7">
        <v>7664</v>
      </c>
      <c r="K283" s="7">
        <v>3690</v>
      </c>
      <c r="L283" s="7">
        <v>293509</v>
      </c>
      <c r="M283" s="7">
        <v>244401</v>
      </c>
      <c r="N283" s="7">
        <v>48823</v>
      </c>
      <c r="O283" s="7">
        <v>598087</v>
      </c>
    </row>
    <row r="284" spans="1:15" x14ac:dyDescent="0.25">
      <c r="A284" s="201"/>
      <c r="B284" s="2" t="s">
        <v>14</v>
      </c>
      <c r="C284" s="4" t="s">
        <v>12</v>
      </c>
      <c r="D284" s="6">
        <v>24</v>
      </c>
      <c r="E284" s="6">
        <v>16</v>
      </c>
      <c r="F284" s="6">
        <v>935</v>
      </c>
      <c r="G284" s="6">
        <v>841</v>
      </c>
      <c r="H284" s="6">
        <v>139</v>
      </c>
      <c r="I284" s="7">
        <v>1955</v>
      </c>
      <c r="J284" s="7">
        <v>7179</v>
      </c>
      <c r="K284" s="7">
        <v>4786</v>
      </c>
      <c r="L284" s="7">
        <v>279682</v>
      </c>
      <c r="M284" s="7">
        <v>251564</v>
      </c>
      <c r="N284" s="7">
        <v>41578</v>
      </c>
      <c r="O284" s="7">
        <v>584789</v>
      </c>
    </row>
    <row r="285" spans="1:15" x14ac:dyDescent="0.25">
      <c r="A285" s="201"/>
      <c r="B285" s="2" t="s">
        <v>15</v>
      </c>
      <c r="C285" s="4" t="s">
        <v>11</v>
      </c>
      <c r="D285" s="6">
        <v>1</v>
      </c>
      <c r="E285" s="6">
        <v>2</v>
      </c>
      <c r="F285" s="6">
        <v>151</v>
      </c>
      <c r="G285" s="6">
        <v>160</v>
      </c>
      <c r="H285" s="6">
        <v>25</v>
      </c>
      <c r="I285" s="6">
        <v>339</v>
      </c>
      <c r="J285" s="6">
        <v>98</v>
      </c>
      <c r="K285" s="6">
        <v>195</v>
      </c>
      <c r="L285" s="7">
        <v>14728</v>
      </c>
      <c r="M285" s="7">
        <v>15606</v>
      </c>
      <c r="N285" s="7">
        <v>2438</v>
      </c>
      <c r="O285" s="7">
        <v>33065</v>
      </c>
    </row>
    <row r="286" spans="1:15" x14ac:dyDescent="0.25">
      <c r="A286" s="201"/>
      <c r="B286" s="2" t="s">
        <v>15</v>
      </c>
      <c r="C286" s="4" t="s">
        <v>12</v>
      </c>
      <c r="D286" s="6">
        <v>1</v>
      </c>
      <c r="E286" s="6">
        <v>7</v>
      </c>
      <c r="F286" s="6">
        <v>78</v>
      </c>
      <c r="G286" s="6">
        <v>98</v>
      </c>
      <c r="H286" s="6">
        <v>13</v>
      </c>
      <c r="I286" s="6">
        <v>197</v>
      </c>
      <c r="J286" s="6">
        <v>178</v>
      </c>
      <c r="K286" s="7">
        <v>1243</v>
      </c>
      <c r="L286" s="7">
        <v>13853</v>
      </c>
      <c r="M286" s="7">
        <v>17405</v>
      </c>
      <c r="N286" s="7">
        <v>2309</v>
      </c>
      <c r="O286" s="7">
        <v>34988</v>
      </c>
    </row>
    <row r="287" spans="1:15" x14ac:dyDescent="0.25">
      <c r="A287" s="201"/>
      <c r="B287" s="2" t="s">
        <v>16</v>
      </c>
      <c r="C287" s="4" t="s">
        <v>11</v>
      </c>
      <c r="D287" s="6">
        <v>120</v>
      </c>
      <c r="E287" s="6">
        <v>217</v>
      </c>
      <c r="F287" s="7">
        <v>2676</v>
      </c>
      <c r="G287" s="7">
        <v>2348</v>
      </c>
      <c r="H287" s="6">
        <v>265</v>
      </c>
      <c r="I287" s="7">
        <v>5626</v>
      </c>
      <c r="J287" s="7">
        <v>10720</v>
      </c>
      <c r="K287" s="7">
        <v>19384</v>
      </c>
      <c r="L287" s="7">
        <v>239045</v>
      </c>
      <c r="M287" s="7">
        <v>209745</v>
      </c>
      <c r="N287" s="7">
        <v>23672</v>
      </c>
      <c r="O287" s="7">
        <v>502566</v>
      </c>
    </row>
    <row r="288" spans="1:15" x14ac:dyDescent="0.25">
      <c r="A288" s="201"/>
      <c r="B288" s="2" t="s">
        <v>17</v>
      </c>
      <c r="C288" s="4" t="s">
        <v>12</v>
      </c>
      <c r="D288" s="6">
        <v>99</v>
      </c>
      <c r="E288" s="6">
        <v>88</v>
      </c>
      <c r="F288" s="7">
        <v>2465</v>
      </c>
      <c r="G288" s="7">
        <v>1959</v>
      </c>
      <c r="H288" s="6">
        <v>239</v>
      </c>
      <c r="I288" s="7">
        <v>4850</v>
      </c>
      <c r="J288" s="7">
        <v>17654</v>
      </c>
      <c r="K288" s="7">
        <v>15692</v>
      </c>
      <c r="L288" s="7">
        <v>439557</v>
      </c>
      <c r="M288" s="7">
        <v>349327</v>
      </c>
      <c r="N288" s="7">
        <v>42618</v>
      </c>
      <c r="O288" s="7">
        <v>864848</v>
      </c>
    </row>
    <row r="289" spans="1:15" x14ac:dyDescent="0.25">
      <c r="A289" s="201"/>
      <c r="B289" s="2" t="s">
        <v>18</v>
      </c>
      <c r="C289" s="4" t="s">
        <v>11</v>
      </c>
      <c r="D289" s="6">
        <v>8</v>
      </c>
      <c r="E289" s="6">
        <v>65</v>
      </c>
      <c r="F289" s="6">
        <v>871</v>
      </c>
      <c r="G289" s="6">
        <v>616</v>
      </c>
      <c r="H289" s="6">
        <v>85</v>
      </c>
      <c r="I289" s="7">
        <v>1645</v>
      </c>
      <c r="J289" s="7">
        <v>1278</v>
      </c>
      <c r="K289" s="7">
        <v>10382</v>
      </c>
      <c r="L289" s="7">
        <v>139115</v>
      </c>
      <c r="M289" s="7">
        <v>98387</v>
      </c>
      <c r="N289" s="7">
        <v>13576</v>
      </c>
      <c r="O289" s="7">
        <v>262738</v>
      </c>
    </row>
    <row r="290" spans="1:15" x14ac:dyDescent="0.25">
      <c r="A290" s="201"/>
      <c r="B290" s="2" t="s">
        <v>19</v>
      </c>
      <c r="C290" s="4" t="s">
        <v>12</v>
      </c>
      <c r="D290" s="6">
        <v>20</v>
      </c>
      <c r="E290" s="6">
        <v>25</v>
      </c>
      <c r="F290" s="7">
        <v>1929</v>
      </c>
      <c r="G290" s="7">
        <v>1430</v>
      </c>
      <c r="H290" s="6">
        <v>190</v>
      </c>
      <c r="I290" s="7">
        <v>3594</v>
      </c>
      <c r="J290" s="7">
        <v>3956</v>
      </c>
      <c r="K290" s="7">
        <v>4945</v>
      </c>
      <c r="L290" s="7">
        <v>381527</v>
      </c>
      <c r="M290" s="7">
        <v>282832</v>
      </c>
      <c r="N290" s="7">
        <v>37579</v>
      </c>
      <c r="O290" s="7">
        <v>710839</v>
      </c>
    </row>
    <row r="291" spans="1:15" x14ac:dyDescent="0.25">
      <c r="A291" s="201"/>
      <c r="B291" s="202" t="s">
        <v>8</v>
      </c>
      <c r="C291" s="202"/>
      <c r="D291" s="6">
        <v>326</v>
      </c>
      <c r="E291" s="6">
        <v>447</v>
      </c>
      <c r="F291" s="7">
        <v>10704</v>
      </c>
      <c r="G291" s="7">
        <v>8894</v>
      </c>
      <c r="H291" s="7">
        <v>1184</v>
      </c>
      <c r="I291" s="10">
        <v>21555</v>
      </c>
      <c r="J291" s="7">
        <v>59810</v>
      </c>
      <c r="K291" s="7">
        <v>66252</v>
      </c>
      <c r="L291" s="7">
        <v>2042300</v>
      </c>
      <c r="M291" s="7">
        <v>1717464</v>
      </c>
      <c r="N291" s="7">
        <v>236593</v>
      </c>
      <c r="O291" s="12">
        <v>4122419</v>
      </c>
    </row>
    <row r="292" spans="1:15" x14ac:dyDescent="0.25">
      <c r="A292" s="201" t="s">
        <v>41</v>
      </c>
      <c r="B292" s="2" t="s">
        <v>10</v>
      </c>
      <c r="C292" s="4" t="s">
        <v>11</v>
      </c>
      <c r="D292" s="5"/>
      <c r="E292" s="5"/>
      <c r="F292" s="6">
        <v>17</v>
      </c>
      <c r="G292" s="6">
        <v>6</v>
      </c>
      <c r="H292" s="5"/>
      <c r="I292" s="6">
        <v>23</v>
      </c>
      <c r="J292" s="5"/>
      <c r="K292" s="5"/>
      <c r="L292" s="7">
        <v>8077</v>
      </c>
      <c r="M292" s="7">
        <v>2851</v>
      </c>
      <c r="N292" s="5"/>
      <c r="O292" s="7">
        <v>10928</v>
      </c>
    </row>
    <row r="293" spans="1:15" x14ac:dyDescent="0.25">
      <c r="A293" s="201"/>
      <c r="B293" s="2" t="s">
        <v>10</v>
      </c>
      <c r="C293" s="4" t="s">
        <v>12</v>
      </c>
      <c r="D293" s="5"/>
      <c r="E293" s="5"/>
      <c r="F293" s="6">
        <v>18</v>
      </c>
      <c r="G293" s="6">
        <v>5</v>
      </c>
      <c r="H293" s="5"/>
      <c r="I293" s="6">
        <v>23</v>
      </c>
      <c r="J293" s="5"/>
      <c r="K293" s="5"/>
      <c r="L293" s="7">
        <v>8296</v>
      </c>
      <c r="M293" s="7">
        <v>2304</v>
      </c>
      <c r="N293" s="5"/>
      <c r="O293" s="7">
        <v>10600</v>
      </c>
    </row>
    <row r="294" spans="1:15" x14ac:dyDescent="0.25">
      <c r="A294" s="201"/>
      <c r="B294" s="2" t="s">
        <v>13</v>
      </c>
      <c r="C294" s="4" t="s">
        <v>11</v>
      </c>
      <c r="D294" s="6">
        <v>9</v>
      </c>
      <c r="E294" s="6">
        <v>1</v>
      </c>
      <c r="F294" s="6">
        <v>207</v>
      </c>
      <c r="G294" s="6">
        <v>79</v>
      </c>
      <c r="H294" s="6">
        <v>3</v>
      </c>
      <c r="I294" s="6">
        <v>299</v>
      </c>
      <c r="J294" s="7">
        <v>4254</v>
      </c>
      <c r="K294" s="6">
        <v>473</v>
      </c>
      <c r="L294" s="7">
        <v>97838</v>
      </c>
      <c r="M294" s="7">
        <v>37339</v>
      </c>
      <c r="N294" s="7">
        <v>1418</v>
      </c>
      <c r="O294" s="7">
        <v>141322</v>
      </c>
    </row>
    <row r="295" spans="1:15" x14ac:dyDescent="0.25">
      <c r="A295" s="201"/>
      <c r="B295" s="2" t="s">
        <v>13</v>
      </c>
      <c r="C295" s="4" t="s">
        <v>12</v>
      </c>
      <c r="D295" s="6">
        <v>9</v>
      </c>
      <c r="E295" s="6">
        <v>6</v>
      </c>
      <c r="F295" s="6">
        <v>198</v>
      </c>
      <c r="G295" s="6">
        <v>63</v>
      </c>
      <c r="H295" s="6">
        <v>2</v>
      </c>
      <c r="I295" s="6">
        <v>278</v>
      </c>
      <c r="J295" s="7">
        <v>4147</v>
      </c>
      <c r="K295" s="7">
        <v>2765</v>
      </c>
      <c r="L295" s="7">
        <v>91242</v>
      </c>
      <c r="M295" s="7">
        <v>29031</v>
      </c>
      <c r="N295" s="6">
        <v>922</v>
      </c>
      <c r="O295" s="7">
        <v>128107</v>
      </c>
    </row>
    <row r="296" spans="1:15" x14ac:dyDescent="0.25">
      <c r="A296" s="201"/>
      <c r="B296" s="2" t="s">
        <v>14</v>
      </c>
      <c r="C296" s="4" t="s">
        <v>11</v>
      </c>
      <c r="D296" s="6">
        <v>29</v>
      </c>
      <c r="E296" s="6">
        <v>2</v>
      </c>
      <c r="F296" s="6">
        <v>794</v>
      </c>
      <c r="G296" s="6">
        <v>277</v>
      </c>
      <c r="H296" s="6">
        <v>4</v>
      </c>
      <c r="I296" s="7">
        <v>1106</v>
      </c>
      <c r="J296" s="7">
        <v>8997</v>
      </c>
      <c r="K296" s="6">
        <v>621</v>
      </c>
      <c r="L296" s="7">
        <v>246343</v>
      </c>
      <c r="M296" s="7">
        <v>85941</v>
      </c>
      <c r="N296" s="7">
        <v>1241</v>
      </c>
      <c r="O296" s="7">
        <v>343143</v>
      </c>
    </row>
    <row r="297" spans="1:15" x14ac:dyDescent="0.25">
      <c r="A297" s="201"/>
      <c r="B297" s="2" t="s">
        <v>14</v>
      </c>
      <c r="C297" s="4" t="s">
        <v>12</v>
      </c>
      <c r="D297" s="6">
        <v>13</v>
      </c>
      <c r="E297" s="6">
        <v>3</v>
      </c>
      <c r="F297" s="6">
        <v>728</v>
      </c>
      <c r="G297" s="6">
        <v>287</v>
      </c>
      <c r="H297" s="6">
        <v>12</v>
      </c>
      <c r="I297" s="7">
        <v>1043</v>
      </c>
      <c r="J297" s="7">
        <v>4250</v>
      </c>
      <c r="K297" s="6">
        <v>981</v>
      </c>
      <c r="L297" s="7">
        <v>238015</v>
      </c>
      <c r="M297" s="7">
        <v>93833</v>
      </c>
      <c r="N297" s="7">
        <v>3923</v>
      </c>
      <c r="O297" s="7">
        <v>341002</v>
      </c>
    </row>
    <row r="298" spans="1:15" x14ac:dyDescent="0.25">
      <c r="A298" s="201"/>
      <c r="B298" s="2" t="s">
        <v>15</v>
      </c>
      <c r="C298" s="4" t="s">
        <v>11</v>
      </c>
      <c r="D298" s="6">
        <v>4</v>
      </c>
      <c r="E298" s="6">
        <v>2</v>
      </c>
      <c r="F298" s="6">
        <v>145</v>
      </c>
      <c r="G298" s="6">
        <v>55</v>
      </c>
      <c r="H298" s="5"/>
      <c r="I298" s="6">
        <v>206</v>
      </c>
      <c r="J298" s="6">
        <v>426</v>
      </c>
      <c r="K298" s="6">
        <v>213</v>
      </c>
      <c r="L298" s="7">
        <v>15458</v>
      </c>
      <c r="M298" s="7">
        <v>5863</v>
      </c>
      <c r="N298" s="5"/>
      <c r="O298" s="7">
        <v>21960</v>
      </c>
    </row>
    <row r="299" spans="1:15" x14ac:dyDescent="0.25">
      <c r="A299" s="201"/>
      <c r="B299" s="2" t="s">
        <v>15</v>
      </c>
      <c r="C299" s="4" t="s">
        <v>12</v>
      </c>
      <c r="D299" s="6">
        <v>1</v>
      </c>
      <c r="E299" s="5"/>
      <c r="F299" s="6">
        <v>78</v>
      </c>
      <c r="G299" s="6">
        <v>32</v>
      </c>
      <c r="H299" s="6">
        <v>1</v>
      </c>
      <c r="I299" s="6">
        <v>112</v>
      </c>
      <c r="J299" s="6">
        <v>194</v>
      </c>
      <c r="K299" s="5"/>
      <c r="L299" s="7">
        <v>15141</v>
      </c>
      <c r="M299" s="7">
        <v>6212</v>
      </c>
      <c r="N299" s="6">
        <v>194</v>
      </c>
      <c r="O299" s="7">
        <v>21741</v>
      </c>
    </row>
    <row r="300" spans="1:15" x14ac:dyDescent="0.25">
      <c r="A300" s="201"/>
      <c r="B300" s="2" t="s">
        <v>16</v>
      </c>
      <c r="C300" s="4" t="s">
        <v>11</v>
      </c>
      <c r="D300" s="6">
        <v>131</v>
      </c>
      <c r="E300" s="6">
        <v>113</v>
      </c>
      <c r="F300" s="7">
        <v>2588</v>
      </c>
      <c r="G300" s="7">
        <v>1270</v>
      </c>
      <c r="H300" s="6">
        <v>35</v>
      </c>
      <c r="I300" s="7">
        <v>4137</v>
      </c>
      <c r="J300" s="7">
        <v>12790</v>
      </c>
      <c r="K300" s="7">
        <v>11033</v>
      </c>
      <c r="L300" s="7">
        <v>252684</v>
      </c>
      <c r="M300" s="7">
        <v>123999</v>
      </c>
      <c r="N300" s="7">
        <v>3417</v>
      </c>
      <c r="O300" s="7">
        <v>403923</v>
      </c>
    </row>
    <row r="301" spans="1:15" x14ac:dyDescent="0.25">
      <c r="A301" s="201"/>
      <c r="B301" s="2" t="s">
        <v>17</v>
      </c>
      <c r="C301" s="4" t="s">
        <v>12</v>
      </c>
      <c r="D301" s="6">
        <v>121</v>
      </c>
      <c r="E301" s="6">
        <v>43</v>
      </c>
      <c r="F301" s="7">
        <v>2012</v>
      </c>
      <c r="G301" s="6">
        <v>919</v>
      </c>
      <c r="H301" s="6">
        <v>28</v>
      </c>
      <c r="I301" s="7">
        <v>3123</v>
      </c>
      <c r="J301" s="7">
        <v>23583</v>
      </c>
      <c r="K301" s="7">
        <v>8381</v>
      </c>
      <c r="L301" s="7">
        <v>392144</v>
      </c>
      <c r="M301" s="7">
        <v>179116</v>
      </c>
      <c r="N301" s="7">
        <v>5457</v>
      </c>
      <c r="O301" s="7">
        <v>608681</v>
      </c>
    </row>
    <row r="302" spans="1:15" x14ac:dyDescent="0.25">
      <c r="A302" s="201"/>
      <c r="B302" s="2" t="s">
        <v>18</v>
      </c>
      <c r="C302" s="4" t="s">
        <v>11</v>
      </c>
      <c r="D302" s="6">
        <v>4</v>
      </c>
      <c r="E302" s="6">
        <v>10</v>
      </c>
      <c r="F302" s="6">
        <v>811</v>
      </c>
      <c r="G302" s="6">
        <v>390</v>
      </c>
      <c r="H302" s="6">
        <v>5</v>
      </c>
      <c r="I302" s="7">
        <v>1220</v>
      </c>
      <c r="J302" s="6">
        <v>698</v>
      </c>
      <c r="K302" s="7">
        <v>1746</v>
      </c>
      <c r="L302" s="7">
        <v>141578</v>
      </c>
      <c r="M302" s="7">
        <v>68083</v>
      </c>
      <c r="N302" s="6">
        <v>873</v>
      </c>
      <c r="O302" s="7">
        <v>212978</v>
      </c>
    </row>
    <row r="303" spans="1:15" x14ac:dyDescent="0.25">
      <c r="A303" s="201"/>
      <c r="B303" s="2" t="s">
        <v>19</v>
      </c>
      <c r="C303" s="4" t="s">
        <v>12</v>
      </c>
      <c r="D303" s="6">
        <v>12</v>
      </c>
      <c r="E303" s="6">
        <v>15</v>
      </c>
      <c r="F303" s="7">
        <v>1765</v>
      </c>
      <c r="G303" s="6">
        <v>860</v>
      </c>
      <c r="H303" s="6">
        <v>12</v>
      </c>
      <c r="I303" s="7">
        <v>2664</v>
      </c>
      <c r="J303" s="7">
        <v>2594</v>
      </c>
      <c r="K303" s="7">
        <v>3243</v>
      </c>
      <c r="L303" s="7">
        <v>381556</v>
      </c>
      <c r="M303" s="7">
        <v>185914</v>
      </c>
      <c r="N303" s="7">
        <v>2594</v>
      </c>
      <c r="O303" s="7">
        <v>575901</v>
      </c>
    </row>
    <row r="304" spans="1:15" x14ac:dyDescent="0.25">
      <c r="A304" s="201"/>
      <c r="B304" s="202" t="s">
        <v>8</v>
      </c>
      <c r="C304" s="202"/>
      <c r="D304" s="6">
        <v>333</v>
      </c>
      <c r="E304" s="6">
        <v>195</v>
      </c>
      <c r="F304" s="7">
        <v>9361</v>
      </c>
      <c r="G304" s="7">
        <v>4243</v>
      </c>
      <c r="H304" s="6">
        <v>102</v>
      </c>
      <c r="I304" s="10">
        <v>14234</v>
      </c>
      <c r="J304" s="7">
        <v>61933</v>
      </c>
      <c r="K304" s="7">
        <v>29456</v>
      </c>
      <c r="L304" s="7">
        <v>1888372</v>
      </c>
      <c r="M304" s="7">
        <v>820486</v>
      </c>
      <c r="N304" s="7">
        <v>20039</v>
      </c>
      <c r="O304" s="12">
        <v>2820286</v>
      </c>
    </row>
    <row r="305" spans="1:15" x14ac:dyDescent="0.25">
      <c r="A305" s="201" t="s">
        <v>42</v>
      </c>
      <c r="B305" s="2" t="s">
        <v>10</v>
      </c>
      <c r="C305" s="4" t="s">
        <v>11</v>
      </c>
      <c r="D305" s="5"/>
      <c r="E305" s="6">
        <v>1</v>
      </c>
      <c r="F305" s="6">
        <v>2</v>
      </c>
      <c r="G305" s="5"/>
      <c r="H305" s="6">
        <v>38</v>
      </c>
      <c r="I305" s="6">
        <v>41</v>
      </c>
      <c r="J305" s="5"/>
      <c r="K305" s="6">
        <v>446</v>
      </c>
      <c r="L305" s="6">
        <v>892</v>
      </c>
      <c r="M305" s="5"/>
      <c r="N305" s="7">
        <v>16948</v>
      </c>
      <c r="O305" s="7">
        <v>18286</v>
      </c>
    </row>
    <row r="306" spans="1:15" x14ac:dyDescent="0.25">
      <c r="A306" s="201"/>
      <c r="B306" s="2" t="s">
        <v>10</v>
      </c>
      <c r="C306" s="4" t="s">
        <v>12</v>
      </c>
      <c r="D306" s="6">
        <v>2</v>
      </c>
      <c r="E306" s="5"/>
      <c r="F306" s="6">
        <v>1</v>
      </c>
      <c r="G306" s="5"/>
      <c r="H306" s="6">
        <v>36</v>
      </c>
      <c r="I306" s="6">
        <v>39</v>
      </c>
      <c r="J306" s="6">
        <v>865</v>
      </c>
      <c r="K306" s="5"/>
      <c r="L306" s="6">
        <v>433</v>
      </c>
      <c r="M306" s="5"/>
      <c r="N306" s="7">
        <v>15575</v>
      </c>
      <c r="O306" s="7">
        <v>16873</v>
      </c>
    </row>
    <row r="307" spans="1:15" x14ac:dyDescent="0.25">
      <c r="A307" s="201"/>
      <c r="B307" s="2" t="s">
        <v>13</v>
      </c>
      <c r="C307" s="4" t="s">
        <v>11</v>
      </c>
      <c r="D307" s="6">
        <v>4</v>
      </c>
      <c r="E307" s="6">
        <v>7</v>
      </c>
      <c r="F307" s="6">
        <v>91</v>
      </c>
      <c r="G307" s="5"/>
      <c r="H307" s="6">
        <v>327</v>
      </c>
      <c r="I307" s="6">
        <v>429</v>
      </c>
      <c r="J307" s="7">
        <v>1775</v>
      </c>
      <c r="K307" s="7">
        <v>3106</v>
      </c>
      <c r="L307" s="7">
        <v>40374</v>
      </c>
      <c r="M307" s="5"/>
      <c r="N307" s="7">
        <v>145082</v>
      </c>
      <c r="O307" s="7">
        <v>190337</v>
      </c>
    </row>
    <row r="308" spans="1:15" x14ac:dyDescent="0.25">
      <c r="A308" s="201"/>
      <c r="B308" s="2" t="s">
        <v>13</v>
      </c>
      <c r="C308" s="4" t="s">
        <v>12</v>
      </c>
      <c r="D308" s="6">
        <v>1</v>
      </c>
      <c r="E308" s="6">
        <v>5</v>
      </c>
      <c r="F308" s="6">
        <v>107</v>
      </c>
      <c r="G308" s="6">
        <v>1</v>
      </c>
      <c r="H308" s="6">
        <v>301</v>
      </c>
      <c r="I308" s="6">
        <v>415</v>
      </c>
      <c r="J308" s="6">
        <v>433</v>
      </c>
      <c r="K308" s="7">
        <v>2163</v>
      </c>
      <c r="L308" s="7">
        <v>46285</v>
      </c>
      <c r="M308" s="6">
        <v>433</v>
      </c>
      <c r="N308" s="7">
        <v>130203</v>
      </c>
      <c r="O308" s="7">
        <v>179517</v>
      </c>
    </row>
    <row r="309" spans="1:15" x14ac:dyDescent="0.25">
      <c r="A309" s="201"/>
      <c r="B309" s="2" t="s">
        <v>14</v>
      </c>
      <c r="C309" s="4" t="s">
        <v>11</v>
      </c>
      <c r="D309" s="5"/>
      <c r="E309" s="6">
        <v>7</v>
      </c>
      <c r="F309" s="6">
        <v>264</v>
      </c>
      <c r="G309" s="6">
        <v>4</v>
      </c>
      <c r="H309" s="7">
        <v>1070</v>
      </c>
      <c r="I309" s="7">
        <v>1345</v>
      </c>
      <c r="J309" s="5"/>
      <c r="K309" s="7">
        <v>2039</v>
      </c>
      <c r="L309" s="7">
        <v>76887</v>
      </c>
      <c r="M309" s="7">
        <v>1165</v>
      </c>
      <c r="N309" s="7">
        <v>311624</v>
      </c>
      <c r="O309" s="7">
        <v>391715</v>
      </c>
    </row>
    <row r="310" spans="1:15" x14ac:dyDescent="0.25">
      <c r="A310" s="201"/>
      <c r="B310" s="2" t="s">
        <v>14</v>
      </c>
      <c r="C310" s="4" t="s">
        <v>12</v>
      </c>
      <c r="D310" s="6">
        <v>1</v>
      </c>
      <c r="E310" s="6">
        <v>5</v>
      </c>
      <c r="F310" s="6">
        <v>252</v>
      </c>
      <c r="G310" s="6">
        <v>2</v>
      </c>
      <c r="H310" s="6">
        <v>947</v>
      </c>
      <c r="I310" s="7">
        <v>1207</v>
      </c>
      <c r="J310" s="6">
        <v>307</v>
      </c>
      <c r="K310" s="7">
        <v>1535</v>
      </c>
      <c r="L310" s="7">
        <v>77339</v>
      </c>
      <c r="M310" s="6">
        <v>614</v>
      </c>
      <c r="N310" s="7">
        <v>290636</v>
      </c>
      <c r="O310" s="7">
        <v>370431</v>
      </c>
    </row>
    <row r="311" spans="1:15" x14ac:dyDescent="0.25">
      <c r="A311" s="201"/>
      <c r="B311" s="2" t="s">
        <v>15</v>
      </c>
      <c r="C311" s="4" t="s">
        <v>11</v>
      </c>
      <c r="D311" s="6">
        <v>1</v>
      </c>
      <c r="E311" s="5"/>
      <c r="F311" s="6">
        <v>63</v>
      </c>
      <c r="G311" s="5"/>
      <c r="H311" s="6">
        <v>229</v>
      </c>
      <c r="I311" s="6">
        <v>293</v>
      </c>
      <c r="J311" s="6">
        <v>100</v>
      </c>
      <c r="K311" s="5"/>
      <c r="L311" s="7">
        <v>6305</v>
      </c>
      <c r="M311" s="5"/>
      <c r="N311" s="7">
        <v>22917</v>
      </c>
      <c r="O311" s="7">
        <v>29322</v>
      </c>
    </row>
    <row r="312" spans="1:15" x14ac:dyDescent="0.25">
      <c r="A312" s="201"/>
      <c r="B312" s="2" t="s">
        <v>15</v>
      </c>
      <c r="C312" s="4" t="s">
        <v>12</v>
      </c>
      <c r="D312" s="6">
        <v>1</v>
      </c>
      <c r="E312" s="6">
        <v>1</v>
      </c>
      <c r="F312" s="6">
        <v>41</v>
      </c>
      <c r="G312" s="5"/>
      <c r="H312" s="6">
        <v>182</v>
      </c>
      <c r="I312" s="6">
        <v>225</v>
      </c>
      <c r="J312" s="6">
        <v>182</v>
      </c>
      <c r="K312" s="6">
        <v>182</v>
      </c>
      <c r="L312" s="7">
        <v>7471</v>
      </c>
      <c r="M312" s="5"/>
      <c r="N312" s="7">
        <v>33164</v>
      </c>
      <c r="O312" s="7">
        <v>40999</v>
      </c>
    </row>
    <row r="313" spans="1:15" x14ac:dyDescent="0.25">
      <c r="A313" s="201"/>
      <c r="B313" s="2" t="s">
        <v>16</v>
      </c>
      <c r="C313" s="4" t="s">
        <v>11</v>
      </c>
      <c r="D313" s="6">
        <v>33</v>
      </c>
      <c r="E313" s="6">
        <v>71</v>
      </c>
      <c r="F313" s="7">
        <v>1281</v>
      </c>
      <c r="G313" s="6">
        <v>10</v>
      </c>
      <c r="H313" s="7">
        <v>3979</v>
      </c>
      <c r="I313" s="7">
        <v>5374</v>
      </c>
      <c r="J313" s="7">
        <v>3025</v>
      </c>
      <c r="K313" s="7">
        <v>6507</v>
      </c>
      <c r="L313" s="7">
        <v>117406</v>
      </c>
      <c r="M313" s="6">
        <v>917</v>
      </c>
      <c r="N313" s="7">
        <v>364682</v>
      </c>
      <c r="O313" s="7">
        <v>492537</v>
      </c>
    </row>
    <row r="314" spans="1:15" x14ac:dyDescent="0.25">
      <c r="A314" s="201"/>
      <c r="B314" s="2" t="s">
        <v>17</v>
      </c>
      <c r="C314" s="4" t="s">
        <v>12</v>
      </c>
      <c r="D314" s="6">
        <v>18</v>
      </c>
      <c r="E314" s="6">
        <v>32</v>
      </c>
      <c r="F314" s="7">
        <v>1016</v>
      </c>
      <c r="G314" s="6">
        <v>4</v>
      </c>
      <c r="H314" s="7">
        <v>2859</v>
      </c>
      <c r="I314" s="7">
        <v>3929</v>
      </c>
      <c r="J314" s="7">
        <v>3293</v>
      </c>
      <c r="K314" s="7">
        <v>5855</v>
      </c>
      <c r="L314" s="7">
        <v>185883</v>
      </c>
      <c r="M314" s="6">
        <v>732</v>
      </c>
      <c r="N314" s="7">
        <v>523069</v>
      </c>
      <c r="O314" s="7">
        <v>718832</v>
      </c>
    </row>
    <row r="315" spans="1:15" x14ac:dyDescent="0.25">
      <c r="A315" s="201"/>
      <c r="B315" s="2" t="s">
        <v>18</v>
      </c>
      <c r="C315" s="4" t="s">
        <v>11</v>
      </c>
      <c r="D315" s="6">
        <v>1</v>
      </c>
      <c r="E315" s="6">
        <v>2</v>
      </c>
      <c r="F315" s="6">
        <v>456</v>
      </c>
      <c r="G315" s="5"/>
      <c r="H315" s="7">
        <v>1386</v>
      </c>
      <c r="I315" s="7">
        <v>1845</v>
      </c>
      <c r="J315" s="6">
        <v>164</v>
      </c>
      <c r="K315" s="6">
        <v>328</v>
      </c>
      <c r="L315" s="7">
        <v>74725</v>
      </c>
      <c r="M315" s="5"/>
      <c r="N315" s="7">
        <v>227126</v>
      </c>
      <c r="O315" s="7">
        <v>302343</v>
      </c>
    </row>
    <row r="316" spans="1:15" x14ac:dyDescent="0.25">
      <c r="A316" s="201"/>
      <c r="B316" s="2" t="s">
        <v>19</v>
      </c>
      <c r="C316" s="4" t="s">
        <v>12</v>
      </c>
      <c r="D316" s="6">
        <v>5</v>
      </c>
      <c r="E316" s="6">
        <v>14</v>
      </c>
      <c r="F316" s="6">
        <v>887</v>
      </c>
      <c r="G316" s="6">
        <v>4</v>
      </c>
      <c r="H316" s="7">
        <v>3031</v>
      </c>
      <c r="I316" s="7">
        <v>3941</v>
      </c>
      <c r="J316" s="7">
        <v>1015</v>
      </c>
      <c r="K316" s="7">
        <v>2841</v>
      </c>
      <c r="L316" s="7">
        <v>179997</v>
      </c>
      <c r="M316" s="6">
        <v>812</v>
      </c>
      <c r="N316" s="7">
        <v>615073</v>
      </c>
      <c r="O316" s="7">
        <v>799738</v>
      </c>
    </row>
    <row r="317" spans="1:15" x14ac:dyDescent="0.25">
      <c r="A317" s="201"/>
      <c r="B317" s="202" t="s">
        <v>8</v>
      </c>
      <c r="C317" s="202"/>
      <c r="D317" s="6">
        <v>67</v>
      </c>
      <c r="E317" s="6">
        <v>145</v>
      </c>
      <c r="F317" s="7">
        <v>4461</v>
      </c>
      <c r="G317" s="6">
        <v>25</v>
      </c>
      <c r="H317" s="7">
        <v>14385</v>
      </c>
      <c r="I317" s="10">
        <v>19083</v>
      </c>
      <c r="J317" s="7">
        <v>11159</v>
      </c>
      <c r="K317" s="7">
        <v>25002</v>
      </c>
      <c r="L317" s="7">
        <v>813997</v>
      </c>
      <c r="M317" s="7">
        <v>4673</v>
      </c>
      <c r="N317" s="7">
        <v>2696099</v>
      </c>
      <c r="O317" s="12">
        <v>3550930</v>
      </c>
    </row>
    <row r="318" spans="1:15" x14ac:dyDescent="0.25">
      <c r="A318" s="201" t="s">
        <v>43</v>
      </c>
      <c r="B318" s="2" t="s">
        <v>10</v>
      </c>
      <c r="C318" s="4" t="s">
        <v>11</v>
      </c>
      <c r="D318" s="6">
        <v>59</v>
      </c>
      <c r="E318" s="6">
        <v>1</v>
      </c>
      <c r="F318" s="5"/>
      <c r="G318" s="6">
        <v>1</v>
      </c>
      <c r="H318" s="5"/>
      <c r="I318" s="6">
        <v>61</v>
      </c>
      <c r="J318" s="7">
        <v>27366</v>
      </c>
      <c r="K318" s="6">
        <v>464</v>
      </c>
      <c r="L318" s="5"/>
      <c r="M318" s="6">
        <v>464</v>
      </c>
      <c r="N318" s="5"/>
      <c r="O318" s="7">
        <v>28294</v>
      </c>
    </row>
    <row r="319" spans="1:15" x14ac:dyDescent="0.25">
      <c r="A319" s="201"/>
      <c r="B319" s="2" t="s">
        <v>10</v>
      </c>
      <c r="C319" s="4" t="s">
        <v>12</v>
      </c>
      <c r="D319" s="6">
        <v>63</v>
      </c>
      <c r="E319" s="5"/>
      <c r="F319" s="6">
        <v>1</v>
      </c>
      <c r="G319" s="6">
        <v>1</v>
      </c>
      <c r="H319" s="5"/>
      <c r="I319" s="6">
        <v>65</v>
      </c>
      <c r="J319" s="7">
        <v>28345</v>
      </c>
      <c r="K319" s="5"/>
      <c r="L319" s="6">
        <v>450</v>
      </c>
      <c r="M319" s="6">
        <v>450</v>
      </c>
      <c r="N319" s="5"/>
      <c r="O319" s="7">
        <v>29245</v>
      </c>
    </row>
    <row r="320" spans="1:15" x14ac:dyDescent="0.25">
      <c r="A320" s="201"/>
      <c r="B320" s="2" t="s">
        <v>13</v>
      </c>
      <c r="C320" s="4" t="s">
        <v>11</v>
      </c>
      <c r="D320" s="6">
        <v>369</v>
      </c>
      <c r="E320" s="6">
        <v>8</v>
      </c>
      <c r="F320" s="6">
        <v>7</v>
      </c>
      <c r="G320" s="6">
        <v>16</v>
      </c>
      <c r="H320" s="6">
        <v>3</v>
      </c>
      <c r="I320" s="6">
        <v>403</v>
      </c>
      <c r="J320" s="7">
        <v>170258</v>
      </c>
      <c r="K320" s="7">
        <v>3691</v>
      </c>
      <c r="L320" s="7">
        <v>3230</v>
      </c>
      <c r="M320" s="7">
        <v>7382</v>
      </c>
      <c r="N320" s="7">
        <v>1384</v>
      </c>
      <c r="O320" s="7">
        <v>185945</v>
      </c>
    </row>
    <row r="321" spans="1:15" x14ac:dyDescent="0.25">
      <c r="A321" s="201"/>
      <c r="B321" s="2" t="s">
        <v>13</v>
      </c>
      <c r="C321" s="4" t="s">
        <v>12</v>
      </c>
      <c r="D321" s="6">
        <v>337</v>
      </c>
      <c r="E321" s="6">
        <v>2</v>
      </c>
      <c r="F321" s="6">
        <v>3</v>
      </c>
      <c r="G321" s="6">
        <v>4</v>
      </c>
      <c r="H321" s="6">
        <v>1</v>
      </c>
      <c r="I321" s="6">
        <v>347</v>
      </c>
      <c r="J321" s="7">
        <v>151601</v>
      </c>
      <c r="K321" s="6">
        <v>900</v>
      </c>
      <c r="L321" s="7">
        <v>1350</v>
      </c>
      <c r="M321" s="7">
        <v>1799</v>
      </c>
      <c r="N321" s="6">
        <v>450</v>
      </c>
      <c r="O321" s="7">
        <v>156100</v>
      </c>
    </row>
    <row r="322" spans="1:15" x14ac:dyDescent="0.25">
      <c r="A322" s="201"/>
      <c r="B322" s="2" t="s">
        <v>14</v>
      </c>
      <c r="C322" s="4" t="s">
        <v>11</v>
      </c>
      <c r="D322" s="7">
        <v>1241</v>
      </c>
      <c r="E322" s="6">
        <v>16</v>
      </c>
      <c r="F322" s="6">
        <v>25</v>
      </c>
      <c r="G322" s="6">
        <v>25</v>
      </c>
      <c r="H322" s="6">
        <v>4</v>
      </c>
      <c r="I322" s="7">
        <v>1311</v>
      </c>
      <c r="J322" s="7">
        <v>375869</v>
      </c>
      <c r="K322" s="7">
        <v>4846</v>
      </c>
      <c r="L322" s="7">
        <v>7572</v>
      </c>
      <c r="M322" s="7">
        <v>7572</v>
      </c>
      <c r="N322" s="7">
        <v>1212</v>
      </c>
      <c r="O322" s="7">
        <v>397071</v>
      </c>
    </row>
    <row r="323" spans="1:15" x14ac:dyDescent="0.25">
      <c r="A323" s="201"/>
      <c r="B323" s="2" t="s">
        <v>14</v>
      </c>
      <c r="C323" s="4" t="s">
        <v>12</v>
      </c>
      <c r="D323" s="7">
        <v>1120</v>
      </c>
      <c r="E323" s="6">
        <v>14</v>
      </c>
      <c r="F323" s="6">
        <v>22</v>
      </c>
      <c r="G323" s="6">
        <v>15</v>
      </c>
      <c r="H323" s="6">
        <v>8</v>
      </c>
      <c r="I323" s="7">
        <v>1179</v>
      </c>
      <c r="J323" s="7">
        <v>357466</v>
      </c>
      <c r="K323" s="7">
        <v>4468</v>
      </c>
      <c r="L323" s="7">
        <v>7022</v>
      </c>
      <c r="M323" s="7">
        <v>4787</v>
      </c>
      <c r="N323" s="7">
        <v>2553</v>
      </c>
      <c r="O323" s="7">
        <v>376296</v>
      </c>
    </row>
    <row r="324" spans="1:15" x14ac:dyDescent="0.25">
      <c r="A324" s="201"/>
      <c r="B324" s="2" t="s">
        <v>15</v>
      </c>
      <c r="C324" s="4" t="s">
        <v>11</v>
      </c>
      <c r="D324" s="6">
        <v>173</v>
      </c>
      <c r="E324" s="6">
        <v>2</v>
      </c>
      <c r="F324" s="6">
        <v>5</v>
      </c>
      <c r="G324" s="6">
        <v>1</v>
      </c>
      <c r="H324" s="6">
        <v>1</v>
      </c>
      <c r="I324" s="6">
        <v>182</v>
      </c>
      <c r="J324" s="7">
        <v>18005</v>
      </c>
      <c r="K324" s="6">
        <v>208</v>
      </c>
      <c r="L324" s="6">
        <v>520</v>
      </c>
      <c r="M324" s="6">
        <v>104</v>
      </c>
      <c r="N324" s="6">
        <v>104</v>
      </c>
      <c r="O324" s="7">
        <v>18941</v>
      </c>
    </row>
    <row r="325" spans="1:15" x14ac:dyDescent="0.25">
      <c r="A325" s="201"/>
      <c r="B325" s="2" t="s">
        <v>15</v>
      </c>
      <c r="C325" s="4" t="s">
        <v>12</v>
      </c>
      <c r="D325" s="6">
        <v>103</v>
      </c>
      <c r="E325" s="6">
        <v>2</v>
      </c>
      <c r="F325" s="6">
        <v>4</v>
      </c>
      <c r="G325" s="6">
        <v>4</v>
      </c>
      <c r="H325" s="6">
        <v>1</v>
      </c>
      <c r="I325" s="6">
        <v>114</v>
      </c>
      <c r="J325" s="7">
        <v>19519</v>
      </c>
      <c r="K325" s="6">
        <v>379</v>
      </c>
      <c r="L325" s="6">
        <v>758</v>
      </c>
      <c r="M325" s="6">
        <v>758</v>
      </c>
      <c r="N325" s="6">
        <v>190</v>
      </c>
      <c r="O325" s="7">
        <v>21604</v>
      </c>
    </row>
    <row r="326" spans="1:15" x14ac:dyDescent="0.25">
      <c r="A326" s="201"/>
      <c r="B326" s="2" t="s">
        <v>16</v>
      </c>
      <c r="C326" s="4" t="s">
        <v>11</v>
      </c>
      <c r="D326" s="7">
        <v>4193</v>
      </c>
      <c r="E326" s="6">
        <v>138</v>
      </c>
      <c r="F326" s="6">
        <v>159</v>
      </c>
      <c r="G326" s="6">
        <v>68</v>
      </c>
      <c r="H326" s="6">
        <v>22</v>
      </c>
      <c r="I326" s="7">
        <v>4580</v>
      </c>
      <c r="J326" s="7">
        <v>399653</v>
      </c>
      <c r="K326" s="7">
        <v>13153</v>
      </c>
      <c r="L326" s="7">
        <v>15155</v>
      </c>
      <c r="M326" s="7">
        <v>6481</v>
      </c>
      <c r="N326" s="7">
        <v>2097</v>
      </c>
      <c r="O326" s="7">
        <v>436539</v>
      </c>
    </row>
    <row r="327" spans="1:15" x14ac:dyDescent="0.25">
      <c r="A327" s="201"/>
      <c r="B327" s="2" t="s">
        <v>17</v>
      </c>
      <c r="C327" s="4" t="s">
        <v>12</v>
      </c>
      <c r="D327" s="7">
        <v>3253</v>
      </c>
      <c r="E327" s="6">
        <v>67</v>
      </c>
      <c r="F327" s="6">
        <v>108</v>
      </c>
      <c r="G327" s="6">
        <v>63</v>
      </c>
      <c r="H327" s="6">
        <v>21</v>
      </c>
      <c r="I327" s="7">
        <v>3512</v>
      </c>
      <c r="J327" s="7">
        <v>618937</v>
      </c>
      <c r="K327" s="7">
        <v>12748</v>
      </c>
      <c r="L327" s="7">
        <v>20549</v>
      </c>
      <c r="M327" s="7">
        <v>11987</v>
      </c>
      <c r="N327" s="7">
        <v>3996</v>
      </c>
      <c r="O327" s="7">
        <v>668217</v>
      </c>
    </row>
    <row r="328" spans="1:15" x14ac:dyDescent="0.25">
      <c r="A328" s="201"/>
      <c r="B328" s="2" t="s">
        <v>18</v>
      </c>
      <c r="C328" s="4" t="s">
        <v>11</v>
      </c>
      <c r="D328" s="7">
        <v>1266</v>
      </c>
      <c r="E328" s="6">
        <v>11</v>
      </c>
      <c r="F328" s="6">
        <v>14</v>
      </c>
      <c r="G328" s="6">
        <v>3</v>
      </c>
      <c r="H328" s="5"/>
      <c r="I328" s="7">
        <v>1294</v>
      </c>
      <c r="J328" s="7">
        <v>215752</v>
      </c>
      <c r="K328" s="7">
        <v>1875</v>
      </c>
      <c r="L328" s="7">
        <v>2386</v>
      </c>
      <c r="M328" s="6">
        <v>511</v>
      </c>
      <c r="N328" s="5"/>
      <c r="O328" s="7">
        <v>220524</v>
      </c>
    </row>
    <row r="329" spans="1:15" x14ac:dyDescent="0.25">
      <c r="A329" s="201"/>
      <c r="B329" s="2" t="s">
        <v>19</v>
      </c>
      <c r="C329" s="4" t="s">
        <v>12</v>
      </c>
      <c r="D329" s="7">
        <v>2825</v>
      </c>
      <c r="E329" s="6">
        <v>21</v>
      </c>
      <c r="F329" s="6">
        <v>24</v>
      </c>
      <c r="G329" s="6">
        <v>8</v>
      </c>
      <c r="H329" s="6">
        <v>2</v>
      </c>
      <c r="I329" s="7">
        <v>2880</v>
      </c>
      <c r="J329" s="7">
        <v>596178</v>
      </c>
      <c r="K329" s="7">
        <v>4432</v>
      </c>
      <c r="L329" s="7">
        <v>5065</v>
      </c>
      <c r="M329" s="7">
        <v>1688</v>
      </c>
      <c r="N329" s="6">
        <v>422</v>
      </c>
      <c r="O329" s="7">
        <v>607785</v>
      </c>
    </row>
    <row r="330" spans="1:15" x14ac:dyDescent="0.25">
      <c r="A330" s="201"/>
      <c r="B330" s="202" t="s">
        <v>8</v>
      </c>
      <c r="C330" s="202"/>
      <c r="D330" s="7">
        <v>15002</v>
      </c>
      <c r="E330" s="6">
        <v>282</v>
      </c>
      <c r="F330" s="6">
        <v>372</v>
      </c>
      <c r="G330" s="6">
        <v>209</v>
      </c>
      <c r="H330" s="6">
        <v>63</v>
      </c>
      <c r="I330" s="10">
        <v>15928</v>
      </c>
      <c r="J330" s="7">
        <v>2978949</v>
      </c>
      <c r="K330" s="7">
        <v>47164</v>
      </c>
      <c r="L330" s="7">
        <v>64057</v>
      </c>
      <c r="M330" s="7">
        <v>43983</v>
      </c>
      <c r="N330" s="7">
        <v>12408</v>
      </c>
      <c r="O330" s="12">
        <v>3146561</v>
      </c>
    </row>
    <row r="331" spans="1:15" x14ac:dyDescent="0.25">
      <c r="A331" s="201" t="s">
        <v>44</v>
      </c>
      <c r="B331" s="2" t="s">
        <v>10</v>
      </c>
      <c r="C331" s="4" t="s">
        <v>11</v>
      </c>
      <c r="D331" s="6">
        <v>159</v>
      </c>
      <c r="E331" s="6">
        <v>2</v>
      </c>
      <c r="F331" s="6">
        <v>27</v>
      </c>
      <c r="G331" s="5"/>
      <c r="H331" s="5"/>
      <c r="I331" s="6">
        <v>188</v>
      </c>
      <c r="J331" s="7">
        <v>69119</v>
      </c>
      <c r="K331" s="6">
        <v>869</v>
      </c>
      <c r="L331" s="7">
        <v>11737</v>
      </c>
      <c r="M331" s="5"/>
      <c r="N331" s="5"/>
      <c r="O331" s="7">
        <v>81725</v>
      </c>
    </row>
    <row r="332" spans="1:15" x14ac:dyDescent="0.25">
      <c r="A332" s="201"/>
      <c r="B332" s="2" t="s">
        <v>10</v>
      </c>
      <c r="C332" s="4" t="s">
        <v>12</v>
      </c>
      <c r="D332" s="6">
        <v>125</v>
      </c>
      <c r="E332" s="6">
        <v>1</v>
      </c>
      <c r="F332" s="6">
        <v>22</v>
      </c>
      <c r="G332" s="6">
        <v>1</v>
      </c>
      <c r="H332" s="5"/>
      <c r="I332" s="6">
        <v>149</v>
      </c>
      <c r="J332" s="7">
        <v>52708</v>
      </c>
      <c r="K332" s="6">
        <v>422</v>
      </c>
      <c r="L332" s="7">
        <v>9277</v>
      </c>
      <c r="M332" s="6">
        <v>422</v>
      </c>
      <c r="N332" s="5"/>
      <c r="O332" s="7">
        <v>62829</v>
      </c>
    </row>
    <row r="333" spans="1:15" x14ac:dyDescent="0.25">
      <c r="A333" s="201"/>
      <c r="B333" s="2" t="s">
        <v>13</v>
      </c>
      <c r="C333" s="4" t="s">
        <v>11</v>
      </c>
      <c r="D333" s="7">
        <v>1090</v>
      </c>
      <c r="E333" s="6">
        <v>26</v>
      </c>
      <c r="F333" s="6">
        <v>79</v>
      </c>
      <c r="G333" s="6">
        <v>6</v>
      </c>
      <c r="H333" s="5"/>
      <c r="I333" s="7">
        <v>1201</v>
      </c>
      <c r="J333" s="7">
        <v>471351</v>
      </c>
      <c r="K333" s="7">
        <v>11243</v>
      </c>
      <c r="L333" s="7">
        <v>34162</v>
      </c>
      <c r="M333" s="7">
        <v>2595</v>
      </c>
      <c r="N333" s="5"/>
      <c r="O333" s="7">
        <v>519351</v>
      </c>
    </row>
    <row r="334" spans="1:15" x14ac:dyDescent="0.25">
      <c r="A334" s="201"/>
      <c r="B334" s="2" t="s">
        <v>13</v>
      </c>
      <c r="C334" s="4" t="s">
        <v>12</v>
      </c>
      <c r="D334" s="7">
        <v>1070</v>
      </c>
      <c r="E334" s="6">
        <v>28</v>
      </c>
      <c r="F334" s="6">
        <v>94</v>
      </c>
      <c r="G334" s="6">
        <v>7</v>
      </c>
      <c r="H334" s="6">
        <v>1</v>
      </c>
      <c r="I334" s="7">
        <v>1200</v>
      </c>
      <c r="J334" s="7">
        <v>451119</v>
      </c>
      <c r="K334" s="7">
        <v>11805</v>
      </c>
      <c r="L334" s="7">
        <v>39631</v>
      </c>
      <c r="M334" s="7">
        <v>2951</v>
      </c>
      <c r="N334" s="6">
        <v>422</v>
      </c>
      <c r="O334" s="7">
        <v>505928</v>
      </c>
    </row>
    <row r="335" spans="1:15" x14ac:dyDescent="0.25">
      <c r="A335" s="201"/>
      <c r="B335" s="2" t="s">
        <v>14</v>
      </c>
      <c r="C335" s="4" t="s">
        <v>11</v>
      </c>
      <c r="D335" s="7">
        <v>3146</v>
      </c>
      <c r="E335" s="6">
        <v>105</v>
      </c>
      <c r="F335" s="6">
        <v>395</v>
      </c>
      <c r="G335" s="6">
        <v>53</v>
      </c>
      <c r="H335" s="6">
        <v>5</v>
      </c>
      <c r="I335" s="7">
        <v>3704</v>
      </c>
      <c r="J335" s="7">
        <v>893015</v>
      </c>
      <c r="K335" s="7">
        <v>29805</v>
      </c>
      <c r="L335" s="7">
        <v>112124</v>
      </c>
      <c r="M335" s="7">
        <v>15044</v>
      </c>
      <c r="N335" s="7">
        <v>1419</v>
      </c>
      <c r="O335" s="7">
        <v>1051407</v>
      </c>
    </row>
    <row r="336" spans="1:15" x14ac:dyDescent="0.25">
      <c r="A336" s="201"/>
      <c r="B336" s="2" t="s">
        <v>14</v>
      </c>
      <c r="C336" s="4" t="s">
        <v>12</v>
      </c>
      <c r="D336" s="7">
        <v>2882</v>
      </c>
      <c r="E336" s="6">
        <v>122</v>
      </c>
      <c r="F336" s="6">
        <v>414</v>
      </c>
      <c r="G336" s="6">
        <v>51</v>
      </c>
      <c r="H336" s="6">
        <v>3</v>
      </c>
      <c r="I336" s="7">
        <v>3472</v>
      </c>
      <c r="J336" s="7">
        <v>862078</v>
      </c>
      <c r="K336" s="7">
        <v>36493</v>
      </c>
      <c r="L336" s="7">
        <v>123838</v>
      </c>
      <c r="M336" s="7">
        <v>15255</v>
      </c>
      <c r="N336" s="6">
        <v>897</v>
      </c>
      <c r="O336" s="7">
        <v>1038561</v>
      </c>
    </row>
    <row r="337" spans="1:15" x14ac:dyDescent="0.25">
      <c r="A337" s="201"/>
      <c r="B337" s="2" t="s">
        <v>15</v>
      </c>
      <c r="C337" s="4" t="s">
        <v>11</v>
      </c>
      <c r="D337" s="6">
        <v>480</v>
      </c>
      <c r="E337" s="6">
        <v>9</v>
      </c>
      <c r="F337" s="6">
        <v>130</v>
      </c>
      <c r="G337" s="6">
        <v>16</v>
      </c>
      <c r="H337" s="6">
        <v>2</v>
      </c>
      <c r="I337" s="6">
        <v>637</v>
      </c>
      <c r="J337" s="7">
        <v>46818</v>
      </c>
      <c r="K337" s="6">
        <v>878</v>
      </c>
      <c r="L337" s="7">
        <v>12680</v>
      </c>
      <c r="M337" s="7">
        <v>1561</v>
      </c>
      <c r="N337" s="6">
        <v>195</v>
      </c>
      <c r="O337" s="7">
        <v>62132</v>
      </c>
    </row>
    <row r="338" spans="1:15" x14ac:dyDescent="0.25">
      <c r="A338" s="201"/>
      <c r="B338" s="2" t="s">
        <v>15</v>
      </c>
      <c r="C338" s="4" t="s">
        <v>12</v>
      </c>
      <c r="D338" s="6">
        <v>430</v>
      </c>
      <c r="E338" s="6">
        <v>41</v>
      </c>
      <c r="F338" s="6">
        <v>76</v>
      </c>
      <c r="G338" s="6">
        <v>10</v>
      </c>
      <c r="H338" s="6">
        <v>1</v>
      </c>
      <c r="I338" s="6">
        <v>558</v>
      </c>
      <c r="J338" s="7">
        <v>76370</v>
      </c>
      <c r="K338" s="7">
        <v>7282</v>
      </c>
      <c r="L338" s="7">
        <v>13498</v>
      </c>
      <c r="M338" s="7">
        <v>1776</v>
      </c>
      <c r="N338" s="6">
        <v>178</v>
      </c>
      <c r="O338" s="7">
        <v>99104</v>
      </c>
    </row>
    <row r="339" spans="1:15" x14ac:dyDescent="0.25">
      <c r="A339" s="201"/>
      <c r="B339" s="2" t="s">
        <v>16</v>
      </c>
      <c r="C339" s="4" t="s">
        <v>11</v>
      </c>
      <c r="D339" s="7">
        <v>7015</v>
      </c>
      <c r="E339" s="6">
        <v>382</v>
      </c>
      <c r="F339" s="7">
        <v>2036</v>
      </c>
      <c r="G339" s="7">
        <v>2165</v>
      </c>
      <c r="H339" s="6">
        <v>24</v>
      </c>
      <c r="I339" s="7">
        <v>11622</v>
      </c>
      <c r="J339" s="7">
        <v>626645</v>
      </c>
      <c r="K339" s="7">
        <v>34124</v>
      </c>
      <c r="L339" s="7">
        <v>181874</v>
      </c>
      <c r="M339" s="7">
        <v>193398</v>
      </c>
      <c r="N339" s="7">
        <v>2144</v>
      </c>
      <c r="O339" s="7">
        <v>1038185</v>
      </c>
    </row>
    <row r="340" spans="1:15" x14ac:dyDescent="0.25">
      <c r="A340" s="201"/>
      <c r="B340" s="2" t="s">
        <v>17</v>
      </c>
      <c r="C340" s="4" t="s">
        <v>12</v>
      </c>
      <c r="D340" s="7">
        <v>7935</v>
      </c>
      <c r="E340" s="6">
        <v>260</v>
      </c>
      <c r="F340" s="7">
        <v>1528</v>
      </c>
      <c r="G340" s="6">
        <v>553</v>
      </c>
      <c r="H340" s="6">
        <v>27</v>
      </c>
      <c r="I340" s="7">
        <v>10303</v>
      </c>
      <c r="J340" s="7">
        <v>1414962</v>
      </c>
      <c r="K340" s="7">
        <v>46363</v>
      </c>
      <c r="L340" s="7">
        <v>272472</v>
      </c>
      <c r="M340" s="7">
        <v>98610</v>
      </c>
      <c r="N340" s="7">
        <v>4815</v>
      </c>
      <c r="O340" s="7">
        <v>1837222</v>
      </c>
    </row>
    <row r="341" spans="1:15" x14ac:dyDescent="0.25">
      <c r="A341" s="201"/>
      <c r="B341" s="2" t="s">
        <v>18</v>
      </c>
      <c r="C341" s="4" t="s">
        <v>11</v>
      </c>
      <c r="D341" s="7">
        <v>2482</v>
      </c>
      <c r="E341" s="6">
        <v>54</v>
      </c>
      <c r="F341" s="6">
        <v>722</v>
      </c>
      <c r="G341" s="6">
        <v>211</v>
      </c>
      <c r="H341" s="6">
        <v>3</v>
      </c>
      <c r="I341" s="7">
        <v>3472</v>
      </c>
      <c r="J341" s="7">
        <v>396422</v>
      </c>
      <c r="K341" s="7">
        <v>8625</v>
      </c>
      <c r="L341" s="7">
        <v>115317</v>
      </c>
      <c r="M341" s="7">
        <v>33701</v>
      </c>
      <c r="N341" s="6">
        <v>479</v>
      </c>
      <c r="O341" s="7">
        <v>554544</v>
      </c>
    </row>
    <row r="342" spans="1:15" x14ac:dyDescent="0.25">
      <c r="A342" s="201"/>
      <c r="B342" s="2" t="s">
        <v>19</v>
      </c>
      <c r="C342" s="4" t="s">
        <v>12</v>
      </c>
      <c r="D342" s="7">
        <v>6420</v>
      </c>
      <c r="E342" s="6">
        <v>92</v>
      </c>
      <c r="F342" s="7">
        <v>1808</v>
      </c>
      <c r="G342" s="6">
        <v>168</v>
      </c>
      <c r="H342" s="6">
        <v>8</v>
      </c>
      <c r="I342" s="7">
        <v>8496</v>
      </c>
      <c r="J342" s="7">
        <v>1269779</v>
      </c>
      <c r="K342" s="7">
        <v>18196</v>
      </c>
      <c r="L342" s="7">
        <v>357595</v>
      </c>
      <c r="M342" s="7">
        <v>33228</v>
      </c>
      <c r="N342" s="7">
        <v>1582</v>
      </c>
      <c r="O342" s="7">
        <v>1680380</v>
      </c>
    </row>
    <row r="343" spans="1:15" x14ac:dyDescent="0.25">
      <c r="A343" s="201"/>
      <c r="B343" s="202" t="s">
        <v>8</v>
      </c>
      <c r="C343" s="202"/>
      <c r="D343" s="7">
        <v>33234</v>
      </c>
      <c r="E343" s="7">
        <v>1122</v>
      </c>
      <c r="F343" s="7">
        <v>7331</v>
      </c>
      <c r="G343" s="7">
        <v>3241</v>
      </c>
      <c r="H343" s="6">
        <v>74</v>
      </c>
      <c r="I343" s="10">
        <v>45002</v>
      </c>
      <c r="J343" s="7">
        <v>6630386</v>
      </c>
      <c r="K343" s="7">
        <v>206105</v>
      </c>
      <c r="L343" s="7">
        <v>1284205</v>
      </c>
      <c r="M343" s="7">
        <v>398541</v>
      </c>
      <c r="N343" s="7">
        <v>12131</v>
      </c>
      <c r="O343" s="12">
        <v>8531368</v>
      </c>
    </row>
    <row r="344" spans="1:15" x14ac:dyDescent="0.25">
      <c r="A344" s="201" t="s">
        <v>45</v>
      </c>
      <c r="B344" s="2" t="s">
        <v>10</v>
      </c>
      <c r="C344" s="4" t="s">
        <v>11</v>
      </c>
      <c r="D344" s="6">
        <v>2</v>
      </c>
      <c r="E344" s="6">
        <v>1</v>
      </c>
      <c r="F344" s="6">
        <v>24</v>
      </c>
      <c r="G344" s="5"/>
      <c r="H344" s="6">
        <v>35</v>
      </c>
      <c r="I344" s="6">
        <v>62</v>
      </c>
      <c r="J344" s="6">
        <v>986</v>
      </c>
      <c r="K344" s="6">
        <v>493</v>
      </c>
      <c r="L344" s="7">
        <v>11831</v>
      </c>
      <c r="M344" s="5"/>
      <c r="N344" s="7">
        <v>17254</v>
      </c>
      <c r="O344" s="7">
        <v>30564</v>
      </c>
    </row>
    <row r="345" spans="1:15" x14ac:dyDescent="0.25">
      <c r="A345" s="201"/>
      <c r="B345" s="2" t="s">
        <v>10</v>
      </c>
      <c r="C345" s="4" t="s">
        <v>12</v>
      </c>
      <c r="D345" s="5"/>
      <c r="E345" s="5"/>
      <c r="F345" s="6">
        <v>21</v>
      </c>
      <c r="G345" s="5"/>
      <c r="H345" s="6">
        <v>29</v>
      </c>
      <c r="I345" s="6">
        <v>50</v>
      </c>
      <c r="J345" s="5"/>
      <c r="K345" s="5"/>
      <c r="L345" s="7">
        <v>10041</v>
      </c>
      <c r="M345" s="5"/>
      <c r="N345" s="7">
        <v>13867</v>
      </c>
      <c r="O345" s="7">
        <v>23908</v>
      </c>
    </row>
    <row r="346" spans="1:15" x14ac:dyDescent="0.25">
      <c r="A346" s="201"/>
      <c r="B346" s="2" t="s">
        <v>13</v>
      </c>
      <c r="C346" s="4" t="s">
        <v>11</v>
      </c>
      <c r="D346" s="6">
        <v>8</v>
      </c>
      <c r="E346" s="6">
        <v>3</v>
      </c>
      <c r="F346" s="6">
        <v>196</v>
      </c>
      <c r="G346" s="6">
        <v>2</v>
      </c>
      <c r="H346" s="6">
        <v>118</v>
      </c>
      <c r="I346" s="6">
        <v>327</v>
      </c>
      <c r="J346" s="7">
        <v>3923</v>
      </c>
      <c r="K346" s="7">
        <v>1471</v>
      </c>
      <c r="L346" s="7">
        <v>96114</v>
      </c>
      <c r="M346" s="6">
        <v>981</v>
      </c>
      <c r="N346" s="7">
        <v>57865</v>
      </c>
      <c r="O346" s="7">
        <v>160354</v>
      </c>
    </row>
    <row r="347" spans="1:15" x14ac:dyDescent="0.25">
      <c r="A347" s="201"/>
      <c r="B347" s="2" t="s">
        <v>13</v>
      </c>
      <c r="C347" s="4" t="s">
        <v>12</v>
      </c>
      <c r="D347" s="6">
        <v>8</v>
      </c>
      <c r="E347" s="6">
        <v>1</v>
      </c>
      <c r="F347" s="6">
        <v>191</v>
      </c>
      <c r="G347" s="6">
        <v>1</v>
      </c>
      <c r="H347" s="6">
        <v>112</v>
      </c>
      <c r="I347" s="6">
        <v>313</v>
      </c>
      <c r="J347" s="7">
        <v>3825</v>
      </c>
      <c r="K347" s="6">
        <v>478</v>
      </c>
      <c r="L347" s="7">
        <v>91317</v>
      </c>
      <c r="M347" s="6">
        <v>478</v>
      </c>
      <c r="N347" s="7">
        <v>53547</v>
      </c>
      <c r="O347" s="7">
        <v>149645</v>
      </c>
    </row>
    <row r="348" spans="1:15" x14ac:dyDescent="0.25">
      <c r="A348" s="201"/>
      <c r="B348" s="2" t="s">
        <v>14</v>
      </c>
      <c r="C348" s="4" t="s">
        <v>11</v>
      </c>
      <c r="D348" s="6">
        <v>19</v>
      </c>
      <c r="E348" s="6">
        <v>11</v>
      </c>
      <c r="F348" s="6">
        <v>421</v>
      </c>
      <c r="G348" s="6">
        <v>2</v>
      </c>
      <c r="H348" s="6">
        <v>576</v>
      </c>
      <c r="I348" s="7">
        <v>1029</v>
      </c>
      <c r="J348" s="7">
        <v>6116</v>
      </c>
      <c r="K348" s="7">
        <v>3541</v>
      </c>
      <c r="L348" s="7">
        <v>135517</v>
      </c>
      <c r="M348" s="6">
        <v>644</v>
      </c>
      <c r="N348" s="7">
        <v>185411</v>
      </c>
      <c r="O348" s="7">
        <v>331229</v>
      </c>
    </row>
    <row r="349" spans="1:15" x14ac:dyDescent="0.25">
      <c r="A349" s="201"/>
      <c r="B349" s="2" t="s">
        <v>14</v>
      </c>
      <c r="C349" s="4" t="s">
        <v>12</v>
      </c>
      <c r="D349" s="6">
        <v>9</v>
      </c>
      <c r="E349" s="6">
        <v>7</v>
      </c>
      <c r="F349" s="6">
        <v>388</v>
      </c>
      <c r="G349" s="6">
        <v>1</v>
      </c>
      <c r="H349" s="6">
        <v>550</v>
      </c>
      <c r="I349" s="6">
        <v>955</v>
      </c>
      <c r="J349" s="7">
        <v>3053</v>
      </c>
      <c r="K349" s="7">
        <v>2374</v>
      </c>
      <c r="L349" s="7">
        <v>131613</v>
      </c>
      <c r="M349" s="6">
        <v>339</v>
      </c>
      <c r="N349" s="7">
        <v>186564</v>
      </c>
      <c r="O349" s="7">
        <v>323943</v>
      </c>
    </row>
    <row r="350" spans="1:15" x14ac:dyDescent="0.25">
      <c r="A350" s="201"/>
      <c r="B350" s="2" t="s">
        <v>15</v>
      </c>
      <c r="C350" s="4" t="s">
        <v>11</v>
      </c>
      <c r="D350" s="6">
        <v>3</v>
      </c>
      <c r="E350" s="6">
        <v>4</v>
      </c>
      <c r="F350" s="6">
        <v>74</v>
      </c>
      <c r="G350" s="5"/>
      <c r="H350" s="6">
        <v>103</v>
      </c>
      <c r="I350" s="6">
        <v>184</v>
      </c>
      <c r="J350" s="6">
        <v>332</v>
      </c>
      <c r="K350" s="6">
        <v>442</v>
      </c>
      <c r="L350" s="7">
        <v>8185</v>
      </c>
      <c r="M350" s="5"/>
      <c r="N350" s="7">
        <v>11393</v>
      </c>
      <c r="O350" s="7">
        <v>20352</v>
      </c>
    </row>
    <row r="351" spans="1:15" x14ac:dyDescent="0.25">
      <c r="A351" s="201"/>
      <c r="B351" s="2" t="s">
        <v>15</v>
      </c>
      <c r="C351" s="4" t="s">
        <v>12</v>
      </c>
      <c r="D351" s="6">
        <v>1</v>
      </c>
      <c r="E351" s="6">
        <v>7</v>
      </c>
      <c r="F351" s="6">
        <v>52</v>
      </c>
      <c r="G351" s="5"/>
      <c r="H351" s="6">
        <v>77</v>
      </c>
      <c r="I351" s="6">
        <v>137</v>
      </c>
      <c r="J351" s="6">
        <v>201</v>
      </c>
      <c r="K351" s="7">
        <v>1410</v>
      </c>
      <c r="L351" s="7">
        <v>10473</v>
      </c>
      <c r="M351" s="5"/>
      <c r="N351" s="7">
        <v>15508</v>
      </c>
      <c r="O351" s="7">
        <v>27592</v>
      </c>
    </row>
    <row r="352" spans="1:15" x14ac:dyDescent="0.25">
      <c r="A352" s="201"/>
      <c r="B352" s="2" t="s">
        <v>16</v>
      </c>
      <c r="C352" s="4" t="s">
        <v>11</v>
      </c>
      <c r="D352" s="6">
        <v>105</v>
      </c>
      <c r="E352" s="6">
        <v>162</v>
      </c>
      <c r="F352" s="7">
        <v>1512</v>
      </c>
      <c r="G352" s="6">
        <v>21</v>
      </c>
      <c r="H352" s="7">
        <v>1983</v>
      </c>
      <c r="I352" s="7">
        <v>3783</v>
      </c>
      <c r="J352" s="7">
        <v>10636</v>
      </c>
      <c r="K352" s="7">
        <v>16410</v>
      </c>
      <c r="L352" s="7">
        <v>153165</v>
      </c>
      <c r="M352" s="7">
        <v>2127</v>
      </c>
      <c r="N352" s="7">
        <v>200877</v>
      </c>
      <c r="O352" s="7">
        <v>383215</v>
      </c>
    </row>
    <row r="353" spans="1:15" x14ac:dyDescent="0.25">
      <c r="A353" s="201"/>
      <c r="B353" s="2" t="s">
        <v>17</v>
      </c>
      <c r="C353" s="4" t="s">
        <v>12</v>
      </c>
      <c r="D353" s="6">
        <v>75</v>
      </c>
      <c r="E353" s="6">
        <v>65</v>
      </c>
      <c r="F353" s="7">
        <v>1018</v>
      </c>
      <c r="G353" s="6">
        <v>9</v>
      </c>
      <c r="H353" s="7">
        <v>1799</v>
      </c>
      <c r="I353" s="7">
        <v>2966</v>
      </c>
      <c r="J353" s="7">
        <v>15166</v>
      </c>
      <c r="K353" s="7">
        <v>13144</v>
      </c>
      <c r="L353" s="7">
        <v>205854</v>
      </c>
      <c r="M353" s="7">
        <v>1820</v>
      </c>
      <c r="N353" s="7">
        <v>363783</v>
      </c>
      <c r="O353" s="7">
        <v>599767</v>
      </c>
    </row>
    <row r="354" spans="1:15" x14ac:dyDescent="0.25">
      <c r="A354" s="201"/>
      <c r="B354" s="2" t="s">
        <v>18</v>
      </c>
      <c r="C354" s="4" t="s">
        <v>11</v>
      </c>
      <c r="D354" s="6">
        <v>7</v>
      </c>
      <c r="E354" s="6">
        <v>24</v>
      </c>
      <c r="F354" s="6">
        <v>527</v>
      </c>
      <c r="G354" s="6">
        <v>1</v>
      </c>
      <c r="H354" s="6">
        <v>712</v>
      </c>
      <c r="I354" s="7">
        <v>1271</v>
      </c>
      <c r="J354" s="7">
        <v>1268</v>
      </c>
      <c r="K354" s="7">
        <v>4347</v>
      </c>
      <c r="L354" s="7">
        <v>95451</v>
      </c>
      <c r="M354" s="6">
        <v>181</v>
      </c>
      <c r="N354" s="7">
        <v>128958</v>
      </c>
      <c r="O354" s="7">
        <v>230205</v>
      </c>
    </row>
    <row r="355" spans="1:15" x14ac:dyDescent="0.25">
      <c r="A355" s="201"/>
      <c r="B355" s="2" t="s">
        <v>19</v>
      </c>
      <c r="C355" s="4" t="s">
        <v>12</v>
      </c>
      <c r="D355" s="6">
        <v>13</v>
      </c>
      <c r="E355" s="6">
        <v>46</v>
      </c>
      <c r="F355" s="7">
        <v>1052</v>
      </c>
      <c r="G355" s="6">
        <v>1</v>
      </c>
      <c r="H355" s="7">
        <v>1536</v>
      </c>
      <c r="I355" s="7">
        <v>2648</v>
      </c>
      <c r="J355" s="7">
        <v>2916</v>
      </c>
      <c r="K355" s="7">
        <v>10317</v>
      </c>
      <c r="L355" s="7">
        <v>235951</v>
      </c>
      <c r="M355" s="6">
        <v>224</v>
      </c>
      <c r="N355" s="7">
        <v>344507</v>
      </c>
      <c r="O355" s="7">
        <v>593915</v>
      </c>
    </row>
    <row r="356" spans="1:15" x14ac:dyDescent="0.25">
      <c r="A356" s="201"/>
      <c r="B356" s="202" t="s">
        <v>8</v>
      </c>
      <c r="C356" s="202"/>
      <c r="D356" s="6">
        <v>250</v>
      </c>
      <c r="E356" s="6">
        <v>331</v>
      </c>
      <c r="F356" s="7">
        <v>5476</v>
      </c>
      <c r="G356" s="6">
        <v>38</v>
      </c>
      <c r="H356" s="7">
        <v>7630</v>
      </c>
      <c r="I356" s="10">
        <v>13725</v>
      </c>
      <c r="J356" s="7">
        <v>48422</v>
      </c>
      <c r="K356" s="7">
        <v>54427</v>
      </c>
      <c r="L356" s="7">
        <v>1185512</v>
      </c>
      <c r="M356" s="7">
        <v>6794</v>
      </c>
      <c r="N356" s="7">
        <v>1579534</v>
      </c>
      <c r="O356" s="12">
        <v>2874689</v>
      </c>
    </row>
    <row r="357" spans="1:15" x14ac:dyDescent="0.25">
      <c r="A357" s="201" t="s">
        <v>46</v>
      </c>
      <c r="B357" s="2" t="s">
        <v>10</v>
      </c>
      <c r="C357" s="4" t="s">
        <v>11</v>
      </c>
      <c r="D357" s="6">
        <v>1</v>
      </c>
      <c r="E357" s="6">
        <v>62</v>
      </c>
      <c r="F357" s="6">
        <v>10</v>
      </c>
      <c r="G357" s="6">
        <v>1</v>
      </c>
      <c r="H357" s="5"/>
      <c r="I357" s="6">
        <v>74</v>
      </c>
      <c r="J357" s="6">
        <v>471</v>
      </c>
      <c r="K357" s="7">
        <v>29189</v>
      </c>
      <c r="L357" s="7">
        <v>4708</v>
      </c>
      <c r="M357" s="6">
        <v>471</v>
      </c>
      <c r="N357" s="5"/>
      <c r="O357" s="7">
        <v>34839</v>
      </c>
    </row>
    <row r="358" spans="1:15" x14ac:dyDescent="0.25">
      <c r="A358" s="201"/>
      <c r="B358" s="2" t="s">
        <v>10</v>
      </c>
      <c r="C358" s="4" t="s">
        <v>12</v>
      </c>
      <c r="D358" s="5"/>
      <c r="E358" s="6">
        <v>57</v>
      </c>
      <c r="F358" s="6">
        <v>6</v>
      </c>
      <c r="G358" s="6">
        <v>1</v>
      </c>
      <c r="H358" s="5"/>
      <c r="I358" s="6">
        <v>64</v>
      </c>
      <c r="J358" s="5"/>
      <c r="K358" s="7">
        <v>26030</v>
      </c>
      <c r="L358" s="7">
        <v>2740</v>
      </c>
      <c r="M358" s="6">
        <v>457</v>
      </c>
      <c r="N358" s="5"/>
      <c r="O358" s="7">
        <v>29227</v>
      </c>
    </row>
    <row r="359" spans="1:15" x14ac:dyDescent="0.25">
      <c r="A359" s="201"/>
      <c r="B359" s="2" t="s">
        <v>13</v>
      </c>
      <c r="C359" s="4" t="s">
        <v>11</v>
      </c>
      <c r="D359" s="6">
        <v>9</v>
      </c>
      <c r="E359" s="6">
        <v>340</v>
      </c>
      <c r="F359" s="6">
        <v>66</v>
      </c>
      <c r="G359" s="6">
        <v>1</v>
      </c>
      <c r="H359" s="6">
        <v>2</v>
      </c>
      <c r="I359" s="6">
        <v>418</v>
      </c>
      <c r="J359" s="7">
        <v>4215</v>
      </c>
      <c r="K359" s="7">
        <v>159230</v>
      </c>
      <c r="L359" s="7">
        <v>30909</v>
      </c>
      <c r="M359" s="6">
        <v>468</v>
      </c>
      <c r="N359" s="6">
        <v>937</v>
      </c>
      <c r="O359" s="7">
        <v>195759</v>
      </c>
    </row>
    <row r="360" spans="1:15" x14ac:dyDescent="0.25">
      <c r="A360" s="201"/>
      <c r="B360" s="2" t="s">
        <v>13</v>
      </c>
      <c r="C360" s="4" t="s">
        <v>12</v>
      </c>
      <c r="D360" s="6">
        <v>11</v>
      </c>
      <c r="E360" s="6">
        <v>336</v>
      </c>
      <c r="F360" s="6">
        <v>74</v>
      </c>
      <c r="G360" s="6">
        <v>4</v>
      </c>
      <c r="H360" s="5"/>
      <c r="I360" s="6">
        <v>425</v>
      </c>
      <c r="J360" s="7">
        <v>5023</v>
      </c>
      <c r="K360" s="7">
        <v>153418</v>
      </c>
      <c r="L360" s="7">
        <v>33788</v>
      </c>
      <c r="M360" s="7">
        <v>1826</v>
      </c>
      <c r="N360" s="5"/>
      <c r="O360" s="7">
        <v>194055</v>
      </c>
    </row>
    <row r="361" spans="1:15" x14ac:dyDescent="0.25">
      <c r="A361" s="201"/>
      <c r="B361" s="2" t="s">
        <v>14</v>
      </c>
      <c r="C361" s="4" t="s">
        <v>11</v>
      </c>
      <c r="D361" s="6">
        <v>22</v>
      </c>
      <c r="E361" s="7">
        <v>1279</v>
      </c>
      <c r="F361" s="6">
        <v>172</v>
      </c>
      <c r="G361" s="6">
        <v>2</v>
      </c>
      <c r="H361" s="5"/>
      <c r="I361" s="7">
        <v>1475</v>
      </c>
      <c r="J361" s="7">
        <v>6763</v>
      </c>
      <c r="K361" s="7">
        <v>393187</v>
      </c>
      <c r="L361" s="7">
        <v>52876</v>
      </c>
      <c r="M361" s="6">
        <v>615</v>
      </c>
      <c r="N361" s="5"/>
      <c r="O361" s="7">
        <v>453441</v>
      </c>
    </row>
    <row r="362" spans="1:15" x14ac:dyDescent="0.25">
      <c r="A362" s="201"/>
      <c r="B362" s="2" t="s">
        <v>14</v>
      </c>
      <c r="C362" s="4" t="s">
        <v>12</v>
      </c>
      <c r="D362" s="6">
        <v>20</v>
      </c>
      <c r="E362" s="7">
        <v>1078</v>
      </c>
      <c r="F362" s="6">
        <v>139</v>
      </c>
      <c r="G362" s="6">
        <v>6</v>
      </c>
      <c r="H362" s="6">
        <v>6</v>
      </c>
      <c r="I362" s="7">
        <v>1249</v>
      </c>
      <c r="J362" s="7">
        <v>6479</v>
      </c>
      <c r="K362" s="7">
        <v>349221</v>
      </c>
      <c r="L362" s="7">
        <v>45029</v>
      </c>
      <c r="M362" s="7">
        <v>1944</v>
      </c>
      <c r="N362" s="7">
        <v>1944</v>
      </c>
      <c r="O362" s="7">
        <v>404617</v>
      </c>
    </row>
    <row r="363" spans="1:15" x14ac:dyDescent="0.25">
      <c r="A363" s="201"/>
      <c r="B363" s="2" t="s">
        <v>15</v>
      </c>
      <c r="C363" s="4" t="s">
        <v>11</v>
      </c>
      <c r="D363" s="6">
        <v>4</v>
      </c>
      <c r="E363" s="6">
        <v>275</v>
      </c>
      <c r="F363" s="6">
        <v>37</v>
      </c>
      <c r="G363" s="6">
        <v>4</v>
      </c>
      <c r="H363" s="6">
        <v>1</v>
      </c>
      <c r="I363" s="6">
        <v>321</v>
      </c>
      <c r="J363" s="6">
        <v>423</v>
      </c>
      <c r="K363" s="7">
        <v>29049</v>
      </c>
      <c r="L363" s="7">
        <v>3908</v>
      </c>
      <c r="M363" s="6">
        <v>423</v>
      </c>
      <c r="N363" s="6">
        <v>106</v>
      </c>
      <c r="O363" s="7">
        <v>33909</v>
      </c>
    </row>
    <row r="364" spans="1:15" x14ac:dyDescent="0.25">
      <c r="A364" s="201"/>
      <c r="B364" s="2" t="s">
        <v>15</v>
      </c>
      <c r="C364" s="4" t="s">
        <v>12</v>
      </c>
      <c r="D364" s="6">
        <v>4</v>
      </c>
      <c r="E364" s="6">
        <v>171</v>
      </c>
      <c r="F364" s="6">
        <v>35</v>
      </c>
      <c r="G364" s="6">
        <v>3</v>
      </c>
      <c r="H364" s="5"/>
      <c r="I364" s="6">
        <v>213</v>
      </c>
      <c r="J364" s="6">
        <v>769</v>
      </c>
      <c r="K364" s="7">
        <v>32891</v>
      </c>
      <c r="L364" s="7">
        <v>6732</v>
      </c>
      <c r="M364" s="6">
        <v>577</v>
      </c>
      <c r="N364" s="5"/>
      <c r="O364" s="7">
        <v>40969</v>
      </c>
    </row>
    <row r="365" spans="1:15" x14ac:dyDescent="0.25">
      <c r="A365" s="201"/>
      <c r="B365" s="2" t="s">
        <v>16</v>
      </c>
      <c r="C365" s="4" t="s">
        <v>11</v>
      </c>
      <c r="D365" s="6">
        <v>134</v>
      </c>
      <c r="E365" s="7">
        <v>3631</v>
      </c>
      <c r="F365" s="6">
        <v>731</v>
      </c>
      <c r="G365" s="6">
        <v>62</v>
      </c>
      <c r="H365" s="6">
        <v>8</v>
      </c>
      <c r="I365" s="7">
        <v>4566</v>
      </c>
      <c r="J365" s="7">
        <v>12964</v>
      </c>
      <c r="K365" s="7">
        <v>351276</v>
      </c>
      <c r="L365" s="7">
        <v>70720</v>
      </c>
      <c r="M365" s="7">
        <v>5998</v>
      </c>
      <c r="N365" s="6">
        <v>774</v>
      </c>
      <c r="O365" s="7">
        <v>441732</v>
      </c>
    </row>
    <row r="366" spans="1:15" x14ac:dyDescent="0.25">
      <c r="A366" s="201"/>
      <c r="B366" s="2" t="s">
        <v>17</v>
      </c>
      <c r="C366" s="4" t="s">
        <v>12</v>
      </c>
      <c r="D366" s="6">
        <v>83</v>
      </c>
      <c r="E366" s="7">
        <v>3143</v>
      </c>
      <c r="F366" s="6">
        <v>634</v>
      </c>
      <c r="G366" s="6">
        <v>29</v>
      </c>
      <c r="H366" s="6">
        <v>11</v>
      </c>
      <c r="I366" s="7">
        <v>3900</v>
      </c>
      <c r="J366" s="7">
        <v>16029</v>
      </c>
      <c r="K366" s="7">
        <v>606975</v>
      </c>
      <c r="L366" s="7">
        <v>122438</v>
      </c>
      <c r="M366" s="7">
        <v>5600</v>
      </c>
      <c r="N366" s="7">
        <v>2124</v>
      </c>
      <c r="O366" s="7">
        <v>753166</v>
      </c>
    </row>
    <row r="367" spans="1:15" x14ac:dyDescent="0.25">
      <c r="A367" s="201"/>
      <c r="B367" s="2" t="s">
        <v>18</v>
      </c>
      <c r="C367" s="4" t="s">
        <v>11</v>
      </c>
      <c r="D367" s="6">
        <v>16</v>
      </c>
      <c r="E367" s="6">
        <v>813</v>
      </c>
      <c r="F367" s="6">
        <v>195</v>
      </c>
      <c r="G367" s="6">
        <v>1</v>
      </c>
      <c r="H367" s="5"/>
      <c r="I367" s="7">
        <v>1025</v>
      </c>
      <c r="J367" s="7">
        <v>2768</v>
      </c>
      <c r="K367" s="7">
        <v>140629</v>
      </c>
      <c r="L367" s="7">
        <v>33730</v>
      </c>
      <c r="M367" s="6">
        <v>173</v>
      </c>
      <c r="N367" s="5"/>
      <c r="O367" s="7">
        <v>177300</v>
      </c>
    </row>
    <row r="368" spans="1:15" x14ac:dyDescent="0.25">
      <c r="A368" s="201"/>
      <c r="B368" s="2" t="s">
        <v>19</v>
      </c>
      <c r="C368" s="4" t="s">
        <v>12</v>
      </c>
      <c r="D368" s="6">
        <v>18</v>
      </c>
      <c r="E368" s="7">
        <v>1892</v>
      </c>
      <c r="F368" s="6">
        <v>441</v>
      </c>
      <c r="G368" s="6">
        <v>10</v>
      </c>
      <c r="H368" s="6">
        <v>2</v>
      </c>
      <c r="I368" s="7">
        <v>2363</v>
      </c>
      <c r="J368" s="7">
        <v>3856</v>
      </c>
      <c r="K368" s="7">
        <v>405268</v>
      </c>
      <c r="L368" s="7">
        <v>94463</v>
      </c>
      <c r="M368" s="7">
        <v>2142</v>
      </c>
      <c r="N368" s="6">
        <v>428</v>
      </c>
      <c r="O368" s="7">
        <v>506157</v>
      </c>
    </row>
    <row r="369" spans="1:15" x14ac:dyDescent="0.25">
      <c r="A369" s="201"/>
      <c r="B369" s="202" t="s">
        <v>8</v>
      </c>
      <c r="C369" s="202"/>
      <c r="D369" s="6">
        <v>322</v>
      </c>
      <c r="E369" s="7">
        <v>13077</v>
      </c>
      <c r="F369" s="7">
        <v>2540</v>
      </c>
      <c r="G369" s="6">
        <v>124</v>
      </c>
      <c r="H369" s="6">
        <v>30</v>
      </c>
      <c r="I369" s="10">
        <v>16093</v>
      </c>
      <c r="J369" s="7">
        <v>59760</v>
      </c>
      <c r="K369" s="7">
        <v>2676363</v>
      </c>
      <c r="L369" s="7">
        <v>502041</v>
      </c>
      <c r="M369" s="7">
        <v>20694</v>
      </c>
      <c r="N369" s="7">
        <v>6313</v>
      </c>
      <c r="O369" s="12">
        <v>3265171</v>
      </c>
    </row>
    <row r="370" spans="1:15" x14ac:dyDescent="0.25">
      <c r="A370" s="201" t="s">
        <v>47</v>
      </c>
      <c r="B370" s="2" t="s">
        <v>10</v>
      </c>
      <c r="C370" s="4" t="s">
        <v>11</v>
      </c>
      <c r="D370" s="6">
        <v>2</v>
      </c>
      <c r="E370" s="5"/>
      <c r="F370" s="6">
        <v>11</v>
      </c>
      <c r="G370" s="6">
        <v>68</v>
      </c>
      <c r="H370" s="6">
        <v>1</v>
      </c>
      <c r="I370" s="6">
        <v>82</v>
      </c>
      <c r="J370" s="6">
        <v>869</v>
      </c>
      <c r="K370" s="5"/>
      <c r="L370" s="7">
        <v>4782</v>
      </c>
      <c r="M370" s="7">
        <v>29560</v>
      </c>
      <c r="N370" s="6">
        <v>435</v>
      </c>
      <c r="O370" s="7">
        <v>35646</v>
      </c>
    </row>
    <row r="371" spans="1:15" x14ac:dyDescent="0.25">
      <c r="A371" s="201"/>
      <c r="B371" s="2" t="s">
        <v>10</v>
      </c>
      <c r="C371" s="4" t="s">
        <v>12</v>
      </c>
      <c r="D371" s="5"/>
      <c r="E371" s="5"/>
      <c r="F371" s="6">
        <v>9</v>
      </c>
      <c r="G371" s="6">
        <v>79</v>
      </c>
      <c r="H371" s="6">
        <v>1</v>
      </c>
      <c r="I371" s="6">
        <v>89</v>
      </c>
      <c r="J371" s="5"/>
      <c r="K371" s="5"/>
      <c r="L371" s="7">
        <v>3795</v>
      </c>
      <c r="M371" s="7">
        <v>33311</v>
      </c>
      <c r="N371" s="6">
        <v>422</v>
      </c>
      <c r="O371" s="7">
        <v>37528</v>
      </c>
    </row>
    <row r="372" spans="1:15" x14ac:dyDescent="0.25">
      <c r="A372" s="201"/>
      <c r="B372" s="2" t="s">
        <v>13</v>
      </c>
      <c r="C372" s="4" t="s">
        <v>11</v>
      </c>
      <c r="D372" s="6">
        <v>26</v>
      </c>
      <c r="E372" s="6">
        <v>4</v>
      </c>
      <c r="F372" s="6">
        <v>181</v>
      </c>
      <c r="G372" s="6">
        <v>487</v>
      </c>
      <c r="H372" s="6">
        <v>2</v>
      </c>
      <c r="I372" s="6">
        <v>700</v>
      </c>
      <c r="J372" s="7">
        <v>11243</v>
      </c>
      <c r="K372" s="7">
        <v>1730</v>
      </c>
      <c r="L372" s="7">
        <v>78270</v>
      </c>
      <c r="M372" s="7">
        <v>210594</v>
      </c>
      <c r="N372" s="6">
        <v>865</v>
      </c>
      <c r="O372" s="7">
        <v>302702</v>
      </c>
    </row>
    <row r="373" spans="1:15" x14ac:dyDescent="0.25">
      <c r="A373" s="201"/>
      <c r="B373" s="2" t="s">
        <v>13</v>
      </c>
      <c r="C373" s="4" t="s">
        <v>12</v>
      </c>
      <c r="D373" s="6">
        <v>15</v>
      </c>
      <c r="E373" s="6">
        <v>2</v>
      </c>
      <c r="F373" s="6">
        <v>176</v>
      </c>
      <c r="G373" s="6">
        <v>430</v>
      </c>
      <c r="H373" s="6">
        <v>4</v>
      </c>
      <c r="I373" s="6">
        <v>627</v>
      </c>
      <c r="J373" s="7">
        <v>6324</v>
      </c>
      <c r="K373" s="6">
        <v>843</v>
      </c>
      <c r="L373" s="7">
        <v>74203</v>
      </c>
      <c r="M373" s="7">
        <v>181291</v>
      </c>
      <c r="N373" s="7">
        <v>1686</v>
      </c>
      <c r="O373" s="7">
        <v>264347</v>
      </c>
    </row>
    <row r="374" spans="1:15" x14ac:dyDescent="0.25">
      <c r="A374" s="201"/>
      <c r="B374" s="2" t="s">
        <v>14</v>
      </c>
      <c r="C374" s="4" t="s">
        <v>11</v>
      </c>
      <c r="D374" s="6">
        <v>28</v>
      </c>
      <c r="E374" s="6">
        <v>20</v>
      </c>
      <c r="F374" s="6">
        <v>717</v>
      </c>
      <c r="G374" s="7">
        <v>1258</v>
      </c>
      <c r="H374" s="6">
        <v>20</v>
      </c>
      <c r="I374" s="7">
        <v>2043</v>
      </c>
      <c r="J374" s="7">
        <v>7948</v>
      </c>
      <c r="K374" s="7">
        <v>5677</v>
      </c>
      <c r="L374" s="7">
        <v>203526</v>
      </c>
      <c r="M374" s="7">
        <v>357093</v>
      </c>
      <c r="N374" s="7">
        <v>5677</v>
      </c>
      <c r="O374" s="7">
        <v>579921</v>
      </c>
    </row>
    <row r="375" spans="1:15" x14ac:dyDescent="0.25">
      <c r="A375" s="201"/>
      <c r="B375" s="2" t="s">
        <v>14</v>
      </c>
      <c r="C375" s="4" t="s">
        <v>12</v>
      </c>
      <c r="D375" s="6">
        <v>38</v>
      </c>
      <c r="E375" s="6">
        <v>15</v>
      </c>
      <c r="F375" s="6">
        <v>605</v>
      </c>
      <c r="G375" s="7">
        <v>1169</v>
      </c>
      <c r="H375" s="6">
        <v>11</v>
      </c>
      <c r="I375" s="7">
        <v>1838</v>
      </c>
      <c r="J375" s="7">
        <v>11367</v>
      </c>
      <c r="K375" s="7">
        <v>4487</v>
      </c>
      <c r="L375" s="7">
        <v>180971</v>
      </c>
      <c r="M375" s="7">
        <v>349677</v>
      </c>
      <c r="N375" s="7">
        <v>3290</v>
      </c>
      <c r="O375" s="7">
        <v>549792</v>
      </c>
    </row>
    <row r="376" spans="1:15" x14ac:dyDescent="0.25">
      <c r="A376" s="201"/>
      <c r="B376" s="2" t="s">
        <v>15</v>
      </c>
      <c r="C376" s="4" t="s">
        <v>11</v>
      </c>
      <c r="D376" s="6">
        <v>7</v>
      </c>
      <c r="E376" s="6">
        <v>2</v>
      </c>
      <c r="F376" s="6">
        <v>159</v>
      </c>
      <c r="G376" s="6">
        <v>156</v>
      </c>
      <c r="H376" s="6">
        <v>4</v>
      </c>
      <c r="I376" s="6">
        <v>328</v>
      </c>
      <c r="J376" s="6">
        <v>683</v>
      </c>
      <c r="K376" s="6">
        <v>195</v>
      </c>
      <c r="L376" s="7">
        <v>15508</v>
      </c>
      <c r="M376" s="7">
        <v>15216</v>
      </c>
      <c r="N376" s="6">
        <v>390</v>
      </c>
      <c r="O376" s="7">
        <v>31992</v>
      </c>
    </row>
    <row r="377" spans="1:15" x14ac:dyDescent="0.25">
      <c r="A377" s="201"/>
      <c r="B377" s="2" t="s">
        <v>15</v>
      </c>
      <c r="C377" s="4" t="s">
        <v>12</v>
      </c>
      <c r="D377" s="6">
        <v>4</v>
      </c>
      <c r="E377" s="6">
        <v>2</v>
      </c>
      <c r="F377" s="6">
        <v>122</v>
      </c>
      <c r="G377" s="6">
        <v>108</v>
      </c>
      <c r="H377" s="6">
        <v>7</v>
      </c>
      <c r="I377" s="6">
        <v>243</v>
      </c>
      <c r="J377" s="6">
        <v>710</v>
      </c>
      <c r="K377" s="6">
        <v>355</v>
      </c>
      <c r="L377" s="7">
        <v>21668</v>
      </c>
      <c r="M377" s="7">
        <v>19181</v>
      </c>
      <c r="N377" s="7">
        <v>1243</v>
      </c>
      <c r="O377" s="7">
        <v>43157</v>
      </c>
    </row>
    <row r="378" spans="1:15" x14ac:dyDescent="0.25">
      <c r="A378" s="201"/>
      <c r="B378" s="2" t="s">
        <v>16</v>
      </c>
      <c r="C378" s="4" t="s">
        <v>11</v>
      </c>
      <c r="D378" s="6">
        <v>203</v>
      </c>
      <c r="E378" s="6">
        <v>145</v>
      </c>
      <c r="F378" s="7">
        <v>3565</v>
      </c>
      <c r="G378" s="7">
        <v>2282</v>
      </c>
      <c r="H378" s="6">
        <v>48</v>
      </c>
      <c r="I378" s="7">
        <v>6243</v>
      </c>
      <c r="J378" s="7">
        <v>18134</v>
      </c>
      <c r="K378" s="7">
        <v>12953</v>
      </c>
      <c r="L378" s="7">
        <v>318459</v>
      </c>
      <c r="M378" s="7">
        <v>203849</v>
      </c>
      <c r="N378" s="7">
        <v>4288</v>
      </c>
      <c r="O378" s="7">
        <v>557683</v>
      </c>
    </row>
    <row r="379" spans="1:15" x14ac:dyDescent="0.25">
      <c r="A379" s="201"/>
      <c r="B379" s="2" t="s">
        <v>17</v>
      </c>
      <c r="C379" s="4" t="s">
        <v>12</v>
      </c>
      <c r="D379" s="6">
        <v>120</v>
      </c>
      <c r="E379" s="6">
        <v>56</v>
      </c>
      <c r="F379" s="7">
        <v>3244</v>
      </c>
      <c r="G379" s="7">
        <v>1751</v>
      </c>
      <c r="H379" s="6">
        <v>34</v>
      </c>
      <c r="I379" s="7">
        <v>5205</v>
      </c>
      <c r="J379" s="7">
        <v>21398</v>
      </c>
      <c r="K379" s="7">
        <v>9986</v>
      </c>
      <c r="L379" s="7">
        <v>578467</v>
      </c>
      <c r="M379" s="7">
        <v>312237</v>
      </c>
      <c r="N379" s="7">
        <v>6063</v>
      </c>
      <c r="O379" s="7">
        <v>928151</v>
      </c>
    </row>
    <row r="380" spans="1:15" x14ac:dyDescent="0.25">
      <c r="A380" s="201"/>
      <c r="B380" s="2" t="s">
        <v>18</v>
      </c>
      <c r="C380" s="4" t="s">
        <v>11</v>
      </c>
      <c r="D380" s="6">
        <v>16</v>
      </c>
      <c r="E380" s="6">
        <v>9</v>
      </c>
      <c r="F380" s="7">
        <v>1387</v>
      </c>
      <c r="G380" s="6">
        <v>600</v>
      </c>
      <c r="H380" s="6">
        <v>4</v>
      </c>
      <c r="I380" s="7">
        <v>2016</v>
      </c>
      <c r="J380" s="7">
        <v>2556</v>
      </c>
      <c r="K380" s="7">
        <v>1437</v>
      </c>
      <c r="L380" s="7">
        <v>221530</v>
      </c>
      <c r="M380" s="7">
        <v>95831</v>
      </c>
      <c r="N380" s="6">
        <v>639</v>
      </c>
      <c r="O380" s="7">
        <v>321993</v>
      </c>
    </row>
    <row r="381" spans="1:15" x14ac:dyDescent="0.25">
      <c r="A381" s="201"/>
      <c r="B381" s="2" t="s">
        <v>19</v>
      </c>
      <c r="C381" s="4" t="s">
        <v>12</v>
      </c>
      <c r="D381" s="6">
        <v>43</v>
      </c>
      <c r="E381" s="6">
        <v>24</v>
      </c>
      <c r="F381" s="7">
        <v>2918</v>
      </c>
      <c r="G381" s="7">
        <v>1198</v>
      </c>
      <c r="H381" s="6">
        <v>9</v>
      </c>
      <c r="I381" s="7">
        <v>4192</v>
      </c>
      <c r="J381" s="7">
        <v>8505</v>
      </c>
      <c r="K381" s="7">
        <v>4747</v>
      </c>
      <c r="L381" s="7">
        <v>577136</v>
      </c>
      <c r="M381" s="7">
        <v>236946</v>
      </c>
      <c r="N381" s="7">
        <v>1780</v>
      </c>
      <c r="O381" s="7">
        <v>829114</v>
      </c>
    </row>
    <row r="382" spans="1:15" x14ac:dyDescent="0.25">
      <c r="A382" s="201"/>
      <c r="B382" s="202" t="s">
        <v>8</v>
      </c>
      <c r="C382" s="202"/>
      <c r="D382" s="6">
        <v>502</v>
      </c>
      <c r="E382" s="6">
        <v>279</v>
      </c>
      <c r="F382" s="7">
        <v>13094</v>
      </c>
      <c r="G382" s="7">
        <v>9586</v>
      </c>
      <c r="H382" s="6">
        <v>145</v>
      </c>
      <c r="I382" s="10">
        <v>23606</v>
      </c>
      <c r="J382" s="7">
        <v>89737</v>
      </c>
      <c r="K382" s="7">
        <v>42410</v>
      </c>
      <c r="L382" s="7">
        <v>2278315</v>
      </c>
      <c r="M382" s="7">
        <v>2044786</v>
      </c>
      <c r="N382" s="7">
        <v>26778</v>
      </c>
      <c r="O382" s="12">
        <v>4482026</v>
      </c>
    </row>
    <row r="383" spans="1:15" x14ac:dyDescent="0.25">
      <c r="A383" s="201" t="s">
        <v>48</v>
      </c>
      <c r="B383" s="2" t="s">
        <v>10</v>
      </c>
      <c r="C383" s="4" t="s">
        <v>11</v>
      </c>
      <c r="D383" s="5"/>
      <c r="E383" s="5"/>
      <c r="F383" s="6">
        <v>1</v>
      </c>
      <c r="G383" s="5"/>
      <c r="H383" s="5"/>
      <c r="I383" s="6">
        <v>1</v>
      </c>
      <c r="J383" s="5"/>
      <c r="K383" s="5"/>
      <c r="L383" s="6">
        <v>461</v>
      </c>
      <c r="M383" s="5"/>
      <c r="N383" s="5"/>
      <c r="O383" s="6">
        <v>461</v>
      </c>
    </row>
    <row r="384" spans="1:15" x14ac:dyDescent="0.25">
      <c r="A384" s="201"/>
      <c r="B384" s="2" t="s">
        <v>10</v>
      </c>
      <c r="C384" s="4" t="s">
        <v>12</v>
      </c>
      <c r="D384" s="5"/>
      <c r="E384" s="5"/>
      <c r="F384" s="6">
        <v>1</v>
      </c>
      <c r="G384" s="5"/>
      <c r="H384" s="5"/>
      <c r="I384" s="6">
        <v>1</v>
      </c>
      <c r="J384" s="5"/>
      <c r="K384" s="5"/>
      <c r="L384" s="6">
        <v>447</v>
      </c>
      <c r="M384" s="5"/>
      <c r="N384" s="5"/>
      <c r="O384" s="6">
        <v>447</v>
      </c>
    </row>
    <row r="385" spans="1:15" x14ac:dyDescent="0.25">
      <c r="A385" s="201"/>
      <c r="B385" s="2" t="s">
        <v>13</v>
      </c>
      <c r="C385" s="4" t="s">
        <v>11</v>
      </c>
      <c r="D385" s="6">
        <v>5</v>
      </c>
      <c r="E385" s="6">
        <v>337</v>
      </c>
      <c r="F385" s="6">
        <v>14</v>
      </c>
      <c r="G385" s="6">
        <v>1</v>
      </c>
      <c r="H385" s="6">
        <v>1</v>
      </c>
      <c r="I385" s="6">
        <v>358</v>
      </c>
      <c r="J385" s="7">
        <v>2292</v>
      </c>
      <c r="K385" s="7">
        <v>154473</v>
      </c>
      <c r="L385" s="7">
        <v>6417</v>
      </c>
      <c r="M385" s="6">
        <v>458</v>
      </c>
      <c r="N385" s="6">
        <v>458</v>
      </c>
      <c r="O385" s="7">
        <v>164098</v>
      </c>
    </row>
    <row r="386" spans="1:15" x14ac:dyDescent="0.25">
      <c r="A386" s="201"/>
      <c r="B386" s="2" t="s">
        <v>13</v>
      </c>
      <c r="C386" s="4" t="s">
        <v>12</v>
      </c>
      <c r="D386" s="6">
        <v>6</v>
      </c>
      <c r="E386" s="6">
        <v>331</v>
      </c>
      <c r="F386" s="6">
        <v>18</v>
      </c>
      <c r="G386" s="6">
        <v>2</v>
      </c>
      <c r="H386" s="5"/>
      <c r="I386" s="6">
        <v>357</v>
      </c>
      <c r="J386" s="7">
        <v>2681</v>
      </c>
      <c r="K386" s="7">
        <v>147925</v>
      </c>
      <c r="L386" s="7">
        <v>8044</v>
      </c>
      <c r="M386" s="6">
        <v>894</v>
      </c>
      <c r="N386" s="5"/>
      <c r="O386" s="7">
        <v>159544</v>
      </c>
    </row>
    <row r="387" spans="1:15" x14ac:dyDescent="0.25">
      <c r="A387" s="201"/>
      <c r="B387" s="2" t="s">
        <v>14</v>
      </c>
      <c r="C387" s="4" t="s">
        <v>11</v>
      </c>
      <c r="D387" s="6">
        <v>30</v>
      </c>
      <c r="E387" s="7">
        <v>1205</v>
      </c>
      <c r="F387" s="6">
        <v>68</v>
      </c>
      <c r="G387" s="6">
        <v>10</v>
      </c>
      <c r="H387" s="6">
        <v>1</v>
      </c>
      <c r="I387" s="7">
        <v>1314</v>
      </c>
      <c r="J387" s="7">
        <v>9027</v>
      </c>
      <c r="K387" s="7">
        <v>362571</v>
      </c>
      <c r="L387" s="7">
        <v>20460</v>
      </c>
      <c r="M387" s="7">
        <v>3009</v>
      </c>
      <c r="N387" s="6">
        <v>301</v>
      </c>
      <c r="O387" s="7">
        <v>395368</v>
      </c>
    </row>
    <row r="388" spans="1:15" x14ac:dyDescent="0.25">
      <c r="A388" s="201"/>
      <c r="B388" s="2" t="s">
        <v>14</v>
      </c>
      <c r="C388" s="4" t="s">
        <v>12</v>
      </c>
      <c r="D388" s="6">
        <v>43</v>
      </c>
      <c r="E388" s="7">
        <v>1174</v>
      </c>
      <c r="F388" s="6">
        <v>46</v>
      </c>
      <c r="G388" s="6">
        <v>3</v>
      </c>
      <c r="H388" s="6">
        <v>1</v>
      </c>
      <c r="I388" s="7">
        <v>1267</v>
      </c>
      <c r="J388" s="7">
        <v>13634</v>
      </c>
      <c r="K388" s="7">
        <v>372243</v>
      </c>
      <c r="L388" s="7">
        <v>14585</v>
      </c>
      <c r="M388" s="6">
        <v>951</v>
      </c>
      <c r="N388" s="6">
        <v>317</v>
      </c>
      <c r="O388" s="7">
        <v>401730</v>
      </c>
    </row>
    <row r="389" spans="1:15" x14ac:dyDescent="0.25">
      <c r="A389" s="201"/>
      <c r="B389" s="2" t="s">
        <v>15</v>
      </c>
      <c r="C389" s="4" t="s">
        <v>11</v>
      </c>
      <c r="D389" s="6">
        <v>12</v>
      </c>
      <c r="E389" s="6">
        <v>244</v>
      </c>
      <c r="F389" s="6">
        <v>25</v>
      </c>
      <c r="G389" s="6">
        <v>1</v>
      </c>
      <c r="H389" s="6">
        <v>2</v>
      </c>
      <c r="I389" s="6">
        <v>284</v>
      </c>
      <c r="J389" s="7">
        <v>1241</v>
      </c>
      <c r="K389" s="7">
        <v>25227</v>
      </c>
      <c r="L389" s="7">
        <v>2585</v>
      </c>
      <c r="M389" s="6">
        <v>103</v>
      </c>
      <c r="N389" s="6">
        <v>207</v>
      </c>
      <c r="O389" s="7">
        <v>29363</v>
      </c>
    </row>
    <row r="390" spans="1:15" x14ac:dyDescent="0.25">
      <c r="A390" s="201"/>
      <c r="B390" s="2" t="s">
        <v>15</v>
      </c>
      <c r="C390" s="4" t="s">
        <v>12</v>
      </c>
      <c r="D390" s="6">
        <v>9</v>
      </c>
      <c r="E390" s="6">
        <v>177</v>
      </c>
      <c r="F390" s="6">
        <v>9</v>
      </c>
      <c r="G390" s="6">
        <v>3</v>
      </c>
      <c r="H390" s="5"/>
      <c r="I390" s="6">
        <v>198</v>
      </c>
      <c r="J390" s="7">
        <v>1694</v>
      </c>
      <c r="K390" s="7">
        <v>33322</v>
      </c>
      <c r="L390" s="7">
        <v>1694</v>
      </c>
      <c r="M390" s="6">
        <v>565</v>
      </c>
      <c r="N390" s="5"/>
      <c r="O390" s="7">
        <v>37275</v>
      </c>
    </row>
    <row r="391" spans="1:15" x14ac:dyDescent="0.25">
      <c r="A391" s="201"/>
      <c r="B391" s="2" t="s">
        <v>16</v>
      </c>
      <c r="C391" s="4" t="s">
        <v>11</v>
      </c>
      <c r="D391" s="6">
        <v>210</v>
      </c>
      <c r="E391" s="7">
        <v>3970</v>
      </c>
      <c r="F391" s="6">
        <v>403</v>
      </c>
      <c r="G391" s="6">
        <v>158</v>
      </c>
      <c r="H391" s="6">
        <v>6</v>
      </c>
      <c r="I391" s="7">
        <v>4747</v>
      </c>
      <c r="J391" s="7">
        <v>19885</v>
      </c>
      <c r="K391" s="7">
        <v>375915</v>
      </c>
      <c r="L391" s="7">
        <v>38160</v>
      </c>
      <c r="M391" s="7">
        <v>14961</v>
      </c>
      <c r="N391" s="6">
        <v>568</v>
      </c>
      <c r="O391" s="7">
        <v>449489</v>
      </c>
    </row>
    <row r="392" spans="1:15" x14ac:dyDescent="0.25">
      <c r="A392" s="201"/>
      <c r="B392" s="2" t="s">
        <v>17</v>
      </c>
      <c r="C392" s="4" t="s">
        <v>12</v>
      </c>
      <c r="D392" s="6">
        <v>99</v>
      </c>
      <c r="E392" s="7">
        <v>2971</v>
      </c>
      <c r="F392" s="6">
        <v>648</v>
      </c>
      <c r="G392" s="6">
        <v>38</v>
      </c>
      <c r="H392" s="6">
        <v>11</v>
      </c>
      <c r="I392" s="7">
        <v>3767</v>
      </c>
      <c r="J392" s="7">
        <v>18713</v>
      </c>
      <c r="K392" s="7">
        <v>561573</v>
      </c>
      <c r="L392" s="7">
        <v>122484</v>
      </c>
      <c r="M392" s="7">
        <v>7183</v>
      </c>
      <c r="N392" s="7">
        <v>2079</v>
      </c>
      <c r="O392" s="7">
        <v>712032</v>
      </c>
    </row>
    <row r="393" spans="1:15" x14ac:dyDescent="0.25">
      <c r="A393" s="201"/>
      <c r="B393" s="2" t="s">
        <v>18</v>
      </c>
      <c r="C393" s="4" t="s">
        <v>11</v>
      </c>
      <c r="D393" s="6">
        <v>25</v>
      </c>
      <c r="E393" s="7">
        <v>1223</v>
      </c>
      <c r="F393" s="6">
        <v>95</v>
      </c>
      <c r="G393" s="6">
        <v>11</v>
      </c>
      <c r="H393" s="6">
        <v>2</v>
      </c>
      <c r="I393" s="7">
        <v>1356</v>
      </c>
      <c r="J393" s="7">
        <v>4233</v>
      </c>
      <c r="K393" s="7">
        <v>207056</v>
      </c>
      <c r="L393" s="7">
        <v>16084</v>
      </c>
      <c r="M393" s="7">
        <v>1862</v>
      </c>
      <c r="N393" s="6">
        <v>339</v>
      </c>
      <c r="O393" s="7">
        <v>229574</v>
      </c>
    </row>
    <row r="394" spans="1:15" x14ac:dyDescent="0.25">
      <c r="A394" s="201"/>
      <c r="B394" s="2" t="s">
        <v>19</v>
      </c>
      <c r="C394" s="4" t="s">
        <v>12</v>
      </c>
      <c r="D394" s="6">
        <v>43</v>
      </c>
      <c r="E394" s="7">
        <v>2704</v>
      </c>
      <c r="F394" s="6">
        <v>298</v>
      </c>
      <c r="G394" s="6">
        <v>5</v>
      </c>
      <c r="H394" s="6">
        <v>3</v>
      </c>
      <c r="I394" s="7">
        <v>3053</v>
      </c>
      <c r="J394" s="7">
        <v>9015</v>
      </c>
      <c r="K394" s="7">
        <v>566899</v>
      </c>
      <c r="L394" s="7">
        <v>62476</v>
      </c>
      <c r="M394" s="7">
        <v>1048</v>
      </c>
      <c r="N394" s="6">
        <v>629</v>
      </c>
      <c r="O394" s="7">
        <v>640067</v>
      </c>
    </row>
    <row r="395" spans="1:15" x14ac:dyDescent="0.25">
      <c r="A395" s="201"/>
      <c r="B395" s="202" t="s">
        <v>8</v>
      </c>
      <c r="C395" s="202"/>
      <c r="D395" s="6">
        <v>482</v>
      </c>
      <c r="E395" s="7">
        <v>14336</v>
      </c>
      <c r="F395" s="7">
        <v>1626</v>
      </c>
      <c r="G395" s="6">
        <v>232</v>
      </c>
      <c r="H395" s="6">
        <v>27</v>
      </c>
      <c r="I395" s="10">
        <v>16703</v>
      </c>
      <c r="J395" s="7">
        <v>82415</v>
      </c>
      <c r="K395" s="7">
        <v>2807204</v>
      </c>
      <c r="L395" s="7">
        <v>293897</v>
      </c>
      <c r="M395" s="7">
        <v>31034</v>
      </c>
      <c r="N395" s="7">
        <v>4898</v>
      </c>
      <c r="O395" s="12">
        <v>3219448</v>
      </c>
    </row>
    <row r="396" spans="1:15" x14ac:dyDescent="0.25">
      <c r="A396" s="201" t="s">
        <v>49</v>
      </c>
      <c r="B396" s="2" t="s">
        <v>10</v>
      </c>
      <c r="C396" s="4" t="s">
        <v>11</v>
      </c>
      <c r="D396" s="5"/>
      <c r="E396" s="5"/>
      <c r="F396" s="6">
        <v>36</v>
      </c>
      <c r="G396" s="5"/>
      <c r="H396" s="6">
        <v>4</v>
      </c>
      <c r="I396" s="6">
        <v>40</v>
      </c>
      <c r="J396" s="5"/>
      <c r="K396" s="5"/>
      <c r="L396" s="7">
        <v>15775</v>
      </c>
      <c r="M396" s="5"/>
      <c r="N396" s="7">
        <v>1753</v>
      </c>
      <c r="O396" s="7">
        <v>17528</v>
      </c>
    </row>
    <row r="397" spans="1:15" x14ac:dyDescent="0.25">
      <c r="A397" s="201"/>
      <c r="B397" s="2" t="s">
        <v>10</v>
      </c>
      <c r="C397" s="4" t="s">
        <v>12</v>
      </c>
      <c r="D397" s="6">
        <v>1</v>
      </c>
      <c r="E397" s="5"/>
      <c r="F397" s="6">
        <v>40</v>
      </c>
      <c r="G397" s="5"/>
      <c r="H397" s="6">
        <v>6</v>
      </c>
      <c r="I397" s="6">
        <v>47</v>
      </c>
      <c r="J397" s="6">
        <v>425</v>
      </c>
      <c r="K397" s="5"/>
      <c r="L397" s="7">
        <v>17001</v>
      </c>
      <c r="M397" s="5"/>
      <c r="N397" s="7">
        <v>2550</v>
      </c>
      <c r="O397" s="7">
        <v>19976</v>
      </c>
    </row>
    <row r="398" spans="1:15" x14ac:dyDescent="0.25">
      <c r="A398" s="201"/>
      <c r="B398" s="2" t="s">
        <v>13</v>
      </c>
      <c r="C398" s="4" t="s">
        <v>11</v>
      </c>
      <c r="D398" s="6">
        <v>5</v>
      </c>
      <c r="E398" s="6">
        <v>1</v>
      </c>
      <c r="F398" s="6">
        <v>236</v>
      </c>
      <c r="G398" s="6">
        <v>2</v>
      </c>
      <c r="H398" s="6">
        <v>246</v>
      </c>
      <c r="I398" s="6">
        <v>490</v>
      </c>
      <c r="J398" s="7">
        <v>2179</v>
      </c>
      <c r="K398" s="6">
        <v>436</v>
      </c>
      <c r="L398" s="7">
        <v>102870</v>
      </c>
      <c r="M398" s="6">
        <v>872</v>
      </c>
      <c r="N398" s="7">
        <v>107229</v>
      </c>
      <c r="O398" s="7">
        <v>213586</v>
      </c>
    </row>
    <row r="399" spans="1:15" x14ac:dyDescent="0.25">
      <c r="A399" s="201"/>
      <c r="B399" s="2" t="s">
        <v>13</v>
      </c>
      <c r="C399" s="4" t="s">
        <v>12</v>
      </c>
      <c r="D399" s="6">
        <v>5</v>
      </c>
      <c r="E399" s="6">
        <v>1</v>
      </c>
      <c r="F399" s="6">
        <v>222</v>
      </c>
      <c r="G399" s="6">
        <v>3</v>
      </c>
      <c r="H399" s="6">
        <v>235</v>
      </c>
      <c r="I399" s="6">
        <v>466</v>
      </c>
      <c r="J399" s="7">
        <v>2125</v>
      </c>
      <c r="K399" s="6">
        <v>425</v>
      </c>
      <c r="L399" s="7">
        <v>94345</v>
      </c>
      <c r="M399" s="7">
        <v>1275</v>
      </c>
      <c r="N399" s="7">
        <v>99870</v>
      </c>
      <c r="O399" s="7">
        <v>198040</v>
      </c>
    </row>
    <row r="400" spans="1:15" x14ac:dyDescent="0.25">
      <c r="A400" s="201"/>
      <c r="B400" s="2" t="s">
        <v>14</v>
      </c>
      <c r="C400" s="4" t="s">
        <v>11</v>
      </c>
      <c r="D400" s="6">
        <v>2</v>
      </c>
      <c r="E400" s="6">
        <v>2</v>
      </c>
      <c r="F400" s="6">
        <v>723</v>
      </c>
      <c r="G400" s="6">
        <v>6</v>
      </c>
      <c r="H400" s="6">
        <v>883</v>
      </c>
      <c r="I400" s="7">
        <v>1616</v>
      </c>
      <c r="J400" s="6">
        <v>572</v>
      </c>
      <c r="K400" s="6">
        <v>572</v>
      </c>
      <c r="L400" s="7">
        <v>206871</v>
      </c>
      <c r="M400" s="7">
        <v>1717</v>
      </c>
      <c r="N400" s="7">
        <v>252651</v>
      </c>
      <c r="O400" s="7">
        <v>462383</v>
      </c>
    </row>
    <row r="401" spans="1:15" x14ac:dyDescent="0.25">
      <c r="A401" s="201"/>
      <c r="B401" s="2" t="s">
        <v>14</v>
      </c>
      <c r="C401" s="4" t="s">
        <v>12</v>
      </c>
      <c r="D401" s="6">
        <v>8</v>
      </c>
      <c r="E401" s="6">
        <v>3</v>
      </c>
      <c r="F401" s="6">
        <v>711</v>
      </c>
      <c r="G401" s="6">
        <v>5</v>
      </c>
      <c r="H401" s="6">
        <v>842</v>
      </c>
      <c r="I401" s="7">
        <v>1569</v>
      </c>
      <c r="J401" s="7">
        <v>2412</v>
      </c>
      <c r="K401" s="6">
        <v>905</v>
      </c>
      <c r="L401" s="7">
        <v>214379</v>
      </c>
      <c r="M401" s="7">
        <v>1508</v>
      </c>
      <c r="N401" s="7">
        <v>253878</v>
      </c>
      <c r="O401" s="7">
        <v>473082</v>
      </c>
    </row>
    <row r="402" spans="1:15" x14ac:dyDescent="0.25">
      <c r="A402" s="201"/>
      <c r="B402" s="2" t="s">
        <v>15</v>
      </c>
      <c r="C402" s="4" t="s">
        <v>11</v>
      </c>
      <c r="D402" s="6">
        <v>2</v>
      </c>
      <c r="E402" s="6">
        <v>1</v>
      </c>
      <c r="F402" s="6">
        <v>157</v>
      </c>
      <c r="G402" s="5"/>
      <c r="H402" s="6">
        <v>134</v>
      </c>
      <c r="I402" s="6">
        <v>294</v>
      </c>
      <c r="J402" s="6">
        <v>197</v>
      </c>
      <c r="K402" s="6">
        <v>98</v>
      </c>
      <c r="L402" s="7">
        <v>15436</v>
      </c>
      <c r="M402" s="5"/>
      <c r="N402" s="7">
        <v>13175</v>
      </c>
      <c r="O402" s="7">
        <v>28906</v>
      </c>
    </row>
    <row r="403" spans="1:15" x14ac:dyDescent="0.25">
      <c r="A403" s="201"/>
      <c r="B403" s="2" t="s">
        <v>15</v>
      </c>
      <c r="C403" s="4" t="s">
        <v>12</v>
      </c>
      <c r="D403" s="5"/>
      <c r="E403" s="6">
        <v>1</v>
      </c>
      <c r="F403" s="6">
        <v>110</v>
      </c>
      <c r="G403" s="5"/>
      <c r="H403" s="6">
        <v>101</v>
      </c>
      <c r="I403" s="6">
        <v>212</v>
      </c>
      <c r="J403" s="5"/>
      <c r="K403" s="6">
        <v>179</v>
      </c>
      <c r="L403" s="7">
        <v>19693</v>
      </c>
      <c r="M403" s="5"/>
      <c r="N403" s="7">
        <v>18081</v>
      </c>
      <c r="O403" s="7">
        <v>37953</v>
      </c>
    </row>
    <row r="404" spans="1:15" x14ac:dyDescent="0.25">
      <c r="A404" s="201"/>
      <c r="B404" s="2" t="s">
        <v>16</v>
      </c>
      <c r="C404" s="4" t="s">
        <v>11</v>
      </c>
      <c r="D404" s="6">
        <v>44</v>
      </c>
      <c r="E404" s="6">
        <v>52</v>
      </c>
      <c r="F404" s="7">
        <v>2293</v>
      </c>
      <c r="G404" s="6">
        <v>7</v>
      </c>
      <c r="H404" s="7">
        <v>2580</v>
      </c>
      <c r="I404" s="7">
        <v>4976</v>
      </c>
      <c r="J404" s="7">
        <v>3962</v>
      </c>
      <c r="K404" s="7">
        <v>4682</v>
      </c>
      <c r="L404" s="7">
        <v>206471</v>
      </c>
      <c r="M404" s="6">
        <v>630</v>
      </c>
      <c r="N404" s="7">
        <v>232313</v>
      </c>
      <c r="O404" s="7">
        <v>448058</v>
      </c>
    </row>
    <row r="405" spans="1:15" x14ac:dyDescent="0.25">
      <c r="A405" s="201"/>
      <c r="B405" s="2" t="s">
        <v>17</v>
      </c>
      <c r="C405" s="4" t="s">
        <v>12</v>
      </c>
      <c r="D405" s="6">
        <v>20</v>
      </c>
      <c r="E405" s="6">
        <v>21</v>
      </c>
      <c r="F405" s="7">
        <v>1835</v>
      </c>
      <c r="G405" s="6">
        <v>6</v>
      </c>
      <c r="H405" s="7">
        <v>1979</v>
      </c>
      <c r="I405" s="7">
        <v>3861</v>
      </c>
      <c r="J405" s="7">
        <v>3595</v>
      </c>
      <c r="K405" s="7">
        <v>3775</v>
      </c>
      <c r="L405" s="7">
        <v>329833</v>
      </c>
      <c r="M405" s="7">
        <v>1078</v>
      </c>
      <c r="N405" s="7">
        <v>355717</v>
      </c>
      <c r="O405" s="7">
        <v>693998</v>
      </c>
    </row>
    <row r="406" spans="1:15" x14ac:dyDescent="0.25">
      <c r="A406" s="201"/>
      <c r="B406" s="2" t="s">
        <v>18</v>
      </c>
      <c r="C406" s="4" t="s">
        <v>11</v>
      </c>
      <c r="D406" s="6">
        <v>2</v>
      </c>
      <c r="E406" s="6">
        <v>9</v>
      </c>
      <c r="F406" s="6">
        <v>744</v>
      </c>
      <c r="G406" s="6">
        <v>2</v>
      </c>
      <c r="H406" s="6">
        <v>733</v>
      </c>
      <c r="I406" s="7">
        <v>1490</v>
      </c>
      <c r="J406" s="6">
        <v>322</v>
      </c>
      <c r="K406" s="7">
        <v>1449</v>
      </c>
      <c r="L406" s="7">
        <v>119781</v>
      </c>
      <c r="M406" s="6">
        <v>322</v>
      </c>
      <c r="N406" s="7">
        <v>118010</v>
      </c>
      <c r="O406" s="7">
        <v>239884</v>
      </c>
    </row>
    <row r="407" spans="1:15" x14ac:dyDescent="0.25">
      <c r="A407" s="201"/>
      <c r="B407" s="2" t="s">
        <v>19</v>
      </c>
      <c r="C407" s="4" t="s">
        <v>12</v>
      </c>
      <c r="D407" s="6">
        <v>4</v>
      </c>
      <c r="E407" s="6">
        <v>17</v>
      </c>
      <c r="F407" s="7">
        <v>1669</v>
      </c>
      <c r="G407" s="6">
        <v>4</v>
      </c>
      <c r="H407" s="7">
        <v>1707</v>
      </c>
      <c r="I407" s="7">
        <v>3401</v>
      </c>
      <c r="J407" s="6">
        <v>797</v>
      </c>
      <c r="K407" s="7">
        <v>3389</v>
      </c>
      <c r="L407" s="7">
        <v>332744</v>
      </c>
      <c r="M407" s="6">
        <v>797</v>
      </c>
      <c r="N407" s="7">
        <v>340320</v>
      </c>
      <c r="O407" s="7">
        <v>678047</v>
      </c>
    </row>
    <row r="408" spans="1:15" x14ac:dyDescent="0.25">
      <c r="A408" s="201"/>
      <c r="B408" s="202" t="s">
        <v>8</v>
      </c>
      <c r="C408" s="202"/>
      <c r="D408" s="6">
        <v>93</v>
      </c>
      <c r="E408" s="6">
        <v>108</v>
      </c>
      <c r="F408" s="7">
        <v>8776</v>
      </c>
      <c r="G408" s="6">
        <v>35</v>
      </c>
      <c r="H408" s="7">
        <v>9450</v>
      </c>
      <c r="I408" s="10">
        <v>18462</v>
      </c>
      <c r="J408" s="7">
        <v>16586</v>
      </c>
      <c r="K408" s="7">
        <v>15910</v>
      </c>
      <c r="L408" s="7">
        <v>1675199</v>
      </c>
      <c r="M408" s="7">
        <v>8199</v>
      </c>
      <c r="N408" s="7">
        <v>1795547</v>
      </c>
      <c r="O408" s="12">
        <v>3511441</v>
      </c>
    </row>
    <row r="409" spans="1:15" x14ac:dyDescent="0.25">
      <c r="A409" s="201" t="s">
        <v>50</v>
      </c>
      <c r="B409" s="2" t="s">
        <v>10</v>
      </c>
      <c r="C409" s="4" t="s">
        <v>11</v>
      </c>
      <c r="D409" s="6">
        <v>79</v>
      </c>
      <c r="E409" s="6">
        <v>1</v>
      </c>
      <c r="F409" s="6">
        <v>105</v>
      </c>
      <c r="G409" s="6">
        <v>2</v>
      </c>
      <c r="H409" s="5"/>
      <c r="I409" s="6">
        <v>187</v>
      </c>
      <c r="J409" s="7">
        <v>34342</v>
      </c>
      <c r="K409" s="6">
        <v>435</v>
      </c>
      <c r="L409" s="7">
        <v>45645</v>
      </c>
      <c r="M409" s="6">
        <v>869</v>
      </c>
      <c r="N409" s="5"/>
      <c r="O409" s="7">
        <v>81291</v>
      </c>
    </row>
    <row r="410" spans="1:15" x14ac:dyDescent="0.25">
      <c r="A410" s="201"/>
      <c r="B410" s="2" t="s">
        <v>10</v>
      </c>
      <c r="C410" s="4" t="s">
        <v>12</v>
      </c>
      <c r="D410" s="6">
        <v>105</v>
      </c>
      <c r="E410" s="5"/>
      <c r="F410" s="6">
        <v>92</v>
      </c>
      <c r="G410" s="5"/>
      <c r="H410" s="5"/>
      <c r="I410" s="6">
        <v>197</v>
      </c>
      <c r="J410" s="7">
        <v>44275</v>
      </c>
      <c r="K410" s="5"/>
      <c r="L410" s="7">
        <v>38793</v>
      </c>
      <c r="M410" s="5"/>
      <c r="N410" s="5"/>
      <c r="O410" s="7">
        <v>83068</v>
      </c>
    </row>
    <row r="411" spans="1:15" x14ac:dyDescent="0.25">
      <c r="A411" s="201"/>
      <c r="B411" s="2" t="s">
        <v>13</v>
      </c>
      <c r="C411" s="4" t="s">
        <v>11</v>
      </c>
      <c r="D411" s="6">
        <v>545</v>
      </c>
      <c r="E411" s="6">
        <v>7</v>
      </c>
      <c r="F411" s="6">
        <v>551</v>
      </c>
      <c r="G411" s="6">
        <v>9</v>
      </c>
      <c r="H411" s="5"/>
      <c r="I411" s="7">
        <v>1112</v>
      </c>
      <c r="J411" s="7">
        <v>235675</v>
      </c>
      <c r="K411" s="7">
        <v>3027</v>
      </c>
      <c r="L411" s="7">
        <v>238270</v>
      </c>
      <c r="M411" s="7">
        <v>3892</v>
      </c>
      <c r="N411" s="5"/>
      <c r="O411" s="7">
        <v>480864</v>
      </c>
    </row>
    <row r="412" spans="1:15" x14ac:dyDescent="0.25">
      <c r="A412" s="201"/>
      <c r="B412" s="2" t="s">
        <v>13</v>
      </c>
      <c r="C412" s="4" t="s">
        <v>12</v>
      </c>
      <c r="D412" s="6">
        <v>542</v>
      </c>
      <c r="E412" s="6">
        <v>11</v>
      </c>
      <c r="F412" s="6">
        <v>484</v>
      </c>
      <c r="G412" s="6">
        <v>5</v>
      </c>
      <c r="H412" s="6">
        <v>2</v>
      </c>
      <c r="I412" s="7">
        <v>1044</v>
      </c>
      <c r="J412" s="7">
        <v>228511</v>
      </c>
      <c r="K412" s="7">
        <v>4638</v>
      </c>
      <c r="L412" s="7">
        <v>204058</v>
      </c>
      <c r="M412" s="7">
        <v>2108</v>
      </c>
      <c r="N412" s="6">
        <v>843</v>
      </c>
      <c r="O412" s="7">
        <v>440158</v>
      </c>
    </row>
    <row r="413" spans="1:15" x14ac:dyDescent="0.25">
      <c r="A413" s="201"/>
      <c r="B413" s="2" t="s">
        <v>14</v>
      </c>
      <c r="C413" s="4" t="s">
        <v>11</v>
      </c>
      <c r="D413" s="7">
        <v>1740</v>
      </c>
      <c r="E413" s="6">
        <v>28</v>
      </c>
      <c r="F413" s="7">
        <v>1697</v>
      </c>
      <c r="G413" s="6">
        <v>24</v>
      </c>
      <c r="H413" s="6">
        <v>5</v>
      </c>
      <c r="I413" s="7">
        <v>3494</v>
      </c>
      <c r="J413" s="7">
        <v>493912</v>
      </c>
      <c r="K413" s="7">
        <v>7948</v>
      </c>
      <c r="L413" s="7">
        <v>481706</v>
      </c>
      <c r="M413" s="7">
        <v>6813</v>
      </c>
      <c r="N413" s="7">
        <v>1419</v>
      </c>
      <c r="O413" s="7">
        <v>991798</v>
      </c>
    </row>
    <row r="414" spans="1:15" x14ac:dyDescent="0.25">
      <c r="A414" s="201"/>
      <c r="B414" s="2" t="s">
        <v>14</v>
      </c>
      <c r="C414" s="4" t="s">
        <v>12</v>
      </c>
      <c r="D414" s="7">
        <v>1558</v>
      </c>
      <c r="E414" s="6">
        <v>32</v>
      </c>
      <c r="F414" s="7">
        <v>1562</v>
      </c>
      <c r="G414" s="6">
        <v>14</v>
      </c>
      <c r="H414" s="6">
        <v>3</v>
      </c>
      <c r="I414" s="7">
        <v>3169</v>
      </c>
      <c r="J414" s="7">
        <v>466037</v>
      </c>
      <c r="K414" s="7">
        <v>9572</v>
      </c>
      <c r="L414" s="7">
        <v>467233</v>
      </c>
      <c r="M414" s="7">
        <v>4188</v>
      </c>
      <c r="N414" s="6">
        <v>897</v>
      </c>
      <c r="O414" s="7">
        <v>947927</v>
      </c>
    </row>
    <row r="415" spans="1:15" x14ac:dyDescent="0.25">
      <c r="A415" s="201"/>
      <c r="B415" s="2" t="s">
        <v>15</v>
      </c>
      <c r="C415" s="4" t="s">
        <v>11</v>
      </c>
      <c r="D415" s="6">
        <v>310</v>
      </c>
      <c r="E415" s="6">
        <v>8</v>
      </c>
      <c r="F415" s="6">
        <v>293</v>
      </c>
      <c r="G415" s="6">
        <v>6</v>
      </c>
      <c r="H415" s="5"/>
      <c r="I415" s="6">
        <v>617</v>
      </c>
      <c r="J415" s="7">
        <v>30237</v>
      </c>
      <c r="K415" s="6">
        <v>780</v>
      </c>
      <c r="L415" s="7">
        <v>28578</v>
      </c>
      <c r="M415" s="6">
        <v>585</v>
      </c>
      <c r="N415" s="5"/>
      <c r="O415" s="7">
        <v>60180</v>
      </c>
    </row>
    <row r="416" spans="1:15" x14ac:dyDescent="0.25">
      <c r="A416" s="201"/>
      <c r="B416" s="2" t="s">
        <v>15</v>
      </c>
      <c r="C416" s="4" t="s">
        <v>12</v>
      </c>
      <c r="D416" s="6">
        <v>212</v>
      </c>
      <c r="E416" s="6">
        <v>7</v>
      </c>
      <c r="F416" s="6">
        <v>223</v>
      </c>
      <c r="G416" s="6">
        <v>1</v>
      </c>
      <c r="H416" s="5"/>
      <c r="I416" s="6">
        <v>443</v>
      </c>
      <c r="J416" s="7">
        <v>37652</v>
      </c>
      <c r="K416" s="7">
        <v>1243</v>
      </c>
      <c r="L416" s="7">
        <v>39606</v>
      </c>
      <c r="M416" s="6">
        <v>178</v>
      </c>
      <c r="N416" s="5"/>
      <c r="O416" s="7">
        <v>78679</v>
      </c>
    </row>
    <row r="417" spans="1:15" x14ac:dyDescent="0.25">
      <c r="A417" s="201"/>
      <c r="B417" s="2" t="s">
        <v>16</v>
      </c>
      <c r="C417" s="4" t="s">
        <v>11</v>
      </c>
      <c r="D417" s="7">
        <v>4440</v>
      </c>
      <c r="E417" s="6">
        <v>248</v>
      </c>
      <c r="F417" s="7">
        <v>5670</v>
      </c>
      <c r="G417" s="6">
        <v>97</v>
      </c>
      <c r="H417" s="6">
        <v>25</v>
      </c>
      <c r="I417" s="7">
        <v>10480</v>
      </c>
      <c r="J417" s="7">
        <v>396622</v>
      </c>
      <c r="K417" s="7">
        <v>22154</v>
      </c>
      <c r="L417" s="7">
        <v>506497</v>
      </c>
      <c r="M417" s="7">
        <v>8665</v>
      </c>
      <c r="N417" s="7">
        <v>2233</v>
      </c>
      <c r="O417" s="7">
        <v>936171</v>
      </c>
    </row>
    <row r="418" spans="1:15" x14ac:dyDescent="0.25">
      <c r="A418" s="201"/>
      <c r="B418" s="2" t="s">
        <v>17</v>
      </c>
      <c r="C418" s="4" t="s">
        <v>12</v>
      </c>
      <c r="D418" s="7">
        <v>3848</v>
      </c>
      <c r="E418" s="6">
        <v>105</v>
      </c>
      <c r="F418" s="7">
        <v>4868</v>
      </c>
      <c r="G418" s="6">
        <v>66</v>
      </c>
      <c r="H418" s="6">
        <v>19</v>
      </c>
      <c r="I418" s="7">
        <v>8906</v>
      </c>
      <c r="J418" s="7">
        <v>686172</v>
      </c>
      <c r="K418" s="7">
        <v>18724</v>
      </c>
      <c r="L418" s="7">
        <v>868057</v>
      </c>
      <c r="M418" s="7">
        <v>11769</v>
      </c>
      <c r="N418" s="7">
        <v>3388</v>
      </c>
      <c r="O418" s="7">
        <v>1588110</v>
      </c>
    </row>
    <row r="419" spans="1:15" x14ac:dyDescent="0.25">
      <c r="A419" s="201"/>
      <c r="B419" s="2" t="s">
        <v>18</v>
      </c>
      <c r="C419" s="4" t="s">
        <v>11</v>
      </c>
      <c r="D419" s="7">
        <v>1442</v>
      </c>
      <c r="E419" s="6">
        <v>28</v>
      </c>
      <c r="F419" s="7">
        <v>1838</v>
      </c>
      <c r="G419" s="6">
        <v>5</v>
      </c>
      <c r="H419" s="6">
        <v>1</v>
      </c>
      <c r="I419" s="7">
        <v>3314</v>
      </c>
      <c r="J419" s="7">
        <v>230315</v>
      </c>
      <c r="K419" s="7">
        <v>4472</v>
      </c>
      <c r="L419" s="7">
        <v>293563</v>
      </c>
      <c r="M419" s="6">
        <v>799</v>
      </c>
      <c r="N419" s="6">
        <v>160</v>
      </c>
      <c r="O419" s="7">
        <v>529309</v>
      </c>
    </row>
    <row r="420" spans="1:15" x14ac:dyDescent="0.25">
      <c r="A420" s="201"/>
      <c r="B420" s="2" t="s">
        <v>19</v>
      </c>
      <c r="C420" s="4" t="s">
        <v>12</v>
      </c>
      <c r="D420" s="7">
        <v>3497</v>
      </c>
      <c r="E420" s="6">
        <v>71</v>
      </c>
      <c r="F420" s="7">
        <v>4007</v>
      </c>
      <c r="G420" s="6">
        <v>21</v>
      </c>
      <c r="H420" s="6">
        <v>4</v>
      </c>
      <c r="I420" s="7">
        <v>7600</v>
      </c>
      <c r="J420" s="7">
        <v>691654</v>
      </c>
      <c r="K420" s="7">
        <v>14043</v>
      </c>
      <c r="L420" s="7">
        <v>792524</v>
      </c>
      <c r="M420" s="7">
        <v>4153</v>
      </c>
      <c r="N420" s="6">
        <v>791</v>
      </c>
      <c r="O420" s="7">
        <v>1503165</v>
      </c>
    </row>
    <row r="421" spans="1:15" x14ac:dyDescent="0.25">
      <c r="A421" s="201"/>
      <c r="B421" s="202" t="s">
        <v>8</v>
      </c>
      <c r="C421" s="202"/>
      <c r="D421" s="7">
        <v>18318</v>
      </c>
      <c r="E421" s="6">
        <v>546</v>
      </c>
      <c r="F421" s="7">
        <v>21390</v>
      </c>
      <c r="G421" s="6">
        <v>250</v>
      </c>
      <c r="H421" s="6">
        <v>59</v>
      </c>
      <c r="I421" s="10">
        <v>40563</v>
      </c>
      <c r="J421" s="7">
        <v>3575404</v>
      </c>
      <c r="K421" s="7">
        <v>87036</v>
      </c>
      <c r="L421" s="7">
        <v>4004530</v>
      </c>
      <c r="M421" s="7">
        <v>44019</v>
      </c>
      <c r="N421" s="7">
        <v>9731</v>
      </c>
      <c r="O421" s="12">
        <v>7720720</v>
      </c>
    </row>
    <row r="422" spans="1:15" x14ac:dyDescent="0.25">
      <c r="A422" s="201" t="s">
        <v>51</v>
      </c>
      <c r="B422" s="2" t="s">
        <v>10</v>
      </c>
      <c r="C422" s="4" t="s">
        <v>11</v>
      </c>
      <c r="D422" s="6">
        <v>1</v>
      </c>
      <c r="E422" s="5"/>
      <c r="F422" s="6">
        <v>37</v>
      </c>
      <c r="G422" s="5"/>
      <c r="H422" s="6">
        <v>24</v>
      </c>
      <c r="I422" s="6">
        <v>62</v>
      </c>
      <c r="J422" s="6">
        <v>463</v>
      </c>
      <c r="K422" s="5"/>
      <c r="L422" s="7">
        <v>17114</v>
      </c>
      <c r="M422" s="5"/>
      <c r="N422" s="7">
        <v>11101</v>
      </c>
      <c r="O422" s="7">
        <v>28678</v>
      </c>
    </row>
    <row r="423" spans="1:15" x14ac:dyDescent="0.25">
      <c r="A423" s="201"/>
      <c r="B423" s="2" t="s">
        <v>10</v>
      </c>
      <c r="C423" s="4" t="s">
        <v>12</v>
      </c>
      <c r="D423" s="5"/>
      <c r="E423" s="6">
        <v>2</v>
      </c>
      <c r="F423" s="6">
        <v>25</v>
      </c>
      <c r="G423" s="5"/>
      <c r="H423" s="6">
        <v>14</v>
      </c>
      <c r="I423" s="6">
        <v>41</v>
      </c>
      <c r="J423" s="5"/>
      <c r="K423" s="6">
        <v>897</v>
      </c>
      <c r="L423" s="7">
        <v>11216</v>
      </c>
      <c r="M423" s="5"/>
      <c r="N423" s="7">
        <v>6281</v>
      </c>
      <c r="O423" s="7">
        <v>18394</v>
      </c>
    </row>
    <row r="424" spans="1:15" x14ac:dyDescent="0.25">
      <c r="A424" s="201"/>
      <c r="B424" s="2" t="s">
        <v>13</v>
      </c>
      <c r="C424" s="4" t="s">
        <v>11</v>
      </c>
      <c r="D424" s="6">
        <v>13</v>
      </c>
      <c r="E424" s="6">
        <v>11</v>
      </c>
      <c r="F424" s="6">
        <v>220</v>
      </c>
      <c r="G424" s="6">
        <v>1</v>
      </c>
      <c r="H424" s="6">
        <v>184</v>
      </c>
      <c r="I424" s="6">
        <v>429</v>
      </c>
      <c r="J424" s="7">
        <v>5981</v>
      </c>
      <c r="K424" s="7">
        <v>5061</v>
      </c>
      <c r="L424" s="7">
        <v>101224</v>
      </c>
      <c r="M424" s="6">
        <v>460</v>
      </c>
      <c r="N424" s="7">
        <v>84660</v>
      </c>
      <c r="O424" s="7">
        <v>197386</v>
      </c>
    </row>
    <row r="425" spans="1:15" x14ac:dyDescent="0.25">
      <c r="A425" s="201"/>
      <c r="B425" s="2" t="s">
        <v>13</v>
      </c>
      <c r="C425" s="4" t="s">
        <v>12</v>
      </c>
      <c r="D425" s="6">
        <v>11</v>
      </c>
      <c r="E425" s="6">
        <v>15</v>
      </c>
      <c r="F425" s="6">
        <v>213</v>
      </c>
      <c r="G425" s="6">
        <v>2</v>
      </c>
      <c r="H425" s="6">
        <v>148</v>
      </c>
      <c r="I425" s="6">
        <v>389</v>
      </c>
      <c r="J425" s="7">
        <v>4934</v>
      </c>
      <c r="K425" s="7">
        <v>6729</v>
      </c>
      <c r="L425" s="7">
        <v>95550</v>
      </c>
      <c r="M425" s="6">
        <v>897</v>
      </c>
      <c r="N425" s="7">
        <v>66391</v>
      </c>
      <c r="O425" s="7">
        <v>174501</v>
      </c>
    </row>
    <row r="426" spans="1:15" x14ac:dyDescent="0.25">
      <c r="A426" s="201"/>
      <c r="B426" s="2" t="s">
        <v>14</v>
      </c>
      <c r="C426" s="4" t="s">
        <v>11</v>
      </c>
      <c r="D426" s="6">
        <v>16</v>
      </c>
      <c r="E426" s="6">
        <v>49</v>
      </c>
      <c r="F426" s="6">
        <v>334</v>
      </c>
      <c r="G426" s="6">
        <v>4</v>
      </c>
      <c r="H426" s="6">
        <v>754</v>
      </c>
      <c r="I426" s="7">
        <v>1157</v>
      </c>
      <c r="J426" s="7">
        <v>4832</v>
      </c>
      <c r="K426" s="7">
        <v>14799</v>
      </c>
      <c r="L426" s="7">
        <v>100876</v>
      </c>
      <c r="M426" s="7">
        <v>1208</v>
      </c>
      <c r="N426" s="7">
        <v>227726</v>
      </c>
      <c r="O426" s="7">
        <v>349441</v>
      </c>
    </row>
    <row r="427" spans="1:15" x14ac:dyDescent="0.25">
      <c r="A427" s="201"/>
      <c r="B427" s="2" t="s">
        <v>14</v>
      </c>
      <c r="C427" s="4" t="s">
        <v>12</v>
      </c>
      <c r="D427" s="6">
        <v>26</v>
      </c>
      <c r="E427" s="6">
        <v>46</v>
      </c>
      <c r="F427" s="6">
        <v>319</v>
      </c>
      <c r="G427" s="6">
        <v>1</v>
      </c>
      <c r="H427" s="6">
        <v>684</v>
      </c>
      <c r="I427" s="7">
        <v>1076</v>
      </c>
      <c r="J427" s="7">
        <v>8275</v>
      </c>
      <c r="K427" s="7">
        <v>14640</v>
      </c>
      <c r="L427" s="7">
        <v>101528</v>
      </c>
      <c r="M427" s="6">
        <v>318</v>
      </c>
      <c r="N427" s="7">
        <v>217696</v>
      </c>
      <c r="O427" s="7">
        <v>342457</v>
      </c>
    </row>
    <row r="428" spans="1:15" x14ac:dyDescent="0.25">
      <c r="A428" s="201"/>
      <c r="B428" s="2" t="s">
        <v>15</v>
      </c>
      <c r="C428" s="4" t="s">
        <v>11</v>
      </c>
      <c r="D428" s="6">
        <v>1</v>
      </c>
      <c r="E428" s="6">
        <v>7</v>
      </c>
      <c r="F428" s="6">
        <v>74</v>
      </c>
      <c r="G428" s="6">
        <v>2</v>
      </c>
      <c r="H428" s="6">
        <v>138</v>
      </c>
      <c r="I428" s="6">
        <v>222</v>
      </c>
      <c r="J428" s="6">
        <v>104</v>
      </c>
      <c r="K428" s="6">
        <v>726</v>
      </c>
      <c r="L428" s="7">
        <v>7680</v>
      </c>
      <c r="M428" s="6">
        <v>208</v>
      </c>
      <c r="N428" s="7">
        <v>14322</v>
      </c>
      <c r="O428" s="7">
        <v>23040</v>
      </c>
    </row>
    <row r="429" spans="1:15" x14ac:dyDescent="0.25">
      <c r="A429" s="201"/>
      <c r="B429" s="2" t="s">
        <v>15</v>
      </c>
      <c r="C429" s="4" t="s">
        <v>12</v>
      </c>
      <c r="D429" s="6">
        <v>3</v>
      </c>
      <c r="E429" s="6">
        <v>10</v>
      </c>
      <c r="F429" s="6">
        <v>58</v>
      </c>
      <c r="G429" s="5"/>
      <c r="H429" s="6">
        <v>100</v>
      </c>
      <c r="I429" s="6">
        <v>171</v>
      </c>
      <c r="J429" s="6">
        <v>567</v>
      </c>
      <c r="K429" s="7">
        <v>1890</v>
      </c>
      <c r="L429" s="7">
        <v>10960</v>
      </c>
      <c r="M429" s="5"/>
      <c r="N429" s="7">
        <v>18897</v>
      </c>
      <c r="O429" s="7">
        <v>32314</v>
      </c>
    </row>
    <row r="430" spans="1:15" x14ac:dyDescent="0.25">
      <c r="A430" s="201"/>
      <c r="B430" s="2" t="s">
        <v>16</v>
      </c>
      <c r="C430" s="4" t="s">
        <v>11</v>
      </c>
      <c r="D430" s="6">
        <v>136</v>
      </c>
      <c r="E430" s="6">
        <v>307</v>
      </c>
      <c r="F430" s="7">
        <v>1411</v>
      </c>
      <c r="G430" s="6">
        <v>22</v>
      </c>
      <c r="H430" s="7">
        <v>2777</v>
      </c>
      <c r="I430" s="7">
        <v>4653</v>
      </c>
      <c r="J430" s="7">
        <v>12926</v>
      </c>
      <c r="K430" s="7">
        <v>29179</v>
      </c>
      <c r="L430" s="7">
        <v>134110</v>
      </c>
      <c r="M430" s="7">
        <v>2091</v>
      </c>
      <c r="N430" s="7">
        <v>263944</v>
      </c>
      <c r="O430" s="7">
        <v>442250</v>
      </c>
    </row>
    <row r="431" spans="1:15" x14ac:dyDescent="0.25">
      <c r="A431" s="201"/>
      <c r="B431" s="2" t="s">
        <v>17</v>
      </c>
      <c r="C431" s="4" t="s">
        <v>12</v>
      </c>
      <c r="D431" s="6">
        <v>71</v>
      </c>
      <c r="E431" s="6">
        <v>254</v>
      </c>
      <c r="F431" s="7">
        <v>1054</v>
      </c>
      <c r="G431" s="6">
        <v>13</v>
      </c>
      <c r="H431" s="7">
        <v>2140</v>
      </c>
      <c r="I431" s="7">
        <v>3532</v>
      </c>
      <c r="J431" s="7">
        <v>13471</v>
      </c>
      <c r="K431" s="7">
        <v>48192</v>
      </c>
      <c r="L431" s="7">
        <v>199977</v>
      </c>
      <c r="M431" s="7">
        <v>2467</v>
      </c>
      <c r="N431" s="7">
        <v>406025</v>
      </c>
      <c r="O431" s="7">
        <v>670132</v>
      </c>
    </row>
    <row r="432" spans="1:15" x14ac:dyDescent="0.25">
      <c r="A432" s="201"/>
      <c r="B432" s="2" t="s">
        <v>18</v>
      </c>
      <c r="C432" s="4" t="s">
        <v>11</v>
      </c>
      <c r="D432" s="6">
        <v>15</v>
      </c>
      <c r="E432" s="6">
        <v>77</v>
      </c>
      <c r="F432" s="6">
        <v>445</v>
      </c>
      <c r="G432" s="5"/>
      <c r="H432" s="6">
        <v>879</v>
      </c>
      <c r="I432" s="7">
        <v>1416</v>
      </c>
      <c r="J432" s="7">
        <v>2549</v>
      </c>
      <c r="K432" s="7">
        <v>13085</v>
      </c>
      <c r="L432" s="7">
        <v>75624</v>
      </c>
      <c r="M432" s="5"/>
      <c r="N432" s="7">
        <v>149378</v>
      </c>
      <c r="O432" s="7">
        <v>240636</v>
      </c>
    </row>
    <row r="433" spans="1:15" x14ac:dyDescent="0.25">
      <c r="A433" s="201"/>
      <c r="B433" s="2" t="s">
        <v>19</v>
      </c>
      <c r="C433" s="4" t="s">
        <v>12</v>
      </c>
      <c r="D433" s="6">
        <v>14</v>
      </c>
      <c r="E433" s="6">
        <v>192</v>
      </c>
      <c r="F433" s="7">
        <v>1046</v>
      </c>
      <c r="G433" s="6">
        <v>3</v>
      </c>
      <c r="H433" s="7">
        <v>2038</v>
      </c>
      <c r="I433" s="7">
        <v>3293</v>
      </c>
      <c r="J433" s="7">
        <v>2946</v>
      </c>
      <c r="K433" s="7">
        <v>40405</v>
      </c>
      <c r="L433" s="7">
        <v>220124</v>
      </c>
      <c r="M433" s="6">
        <v>631</v>
      </c>
      <c r="N433" s="7">
        <v>428883</v>
      </c>
      <c r="O433" s="7">
        <v>692989</v>
      </c>
    </row>
    <row r="434" spans="1:15" x14ac:dyDescent="0.25">
      <c r="A434" s="201"/>
      <c r="B434" s="202" t="s">
        <v>8</v>
      </c>
      <c r="C434" s="202"/>
      <c r="D434" s="6">
        <v>307</v>
      </c>
      <c r="E434" s="6">
        <v>970</v>
      </c>
      <c r="F434" s="7">
        <v>5236</v>
      </c>
      <c r="G434" s="6">
        <v>48</v>
      </c>
      <c r="H434" s="7">
        <v>9880</v>
      </c>
      <c r="I434" s="10">
        <v>16441</v>
      </c>
      <c r="J434" s="7">
        <v>57048</v>
      </c>
      <c r="K434" s="7">
        <v>175603</v>
      </c>
      <c r="L434" s="7">
        <v>1075983</v>
      </c>
      <c r="M434" s="7">
        <v>8280</v>
      </c>
      <c r="N434" s="7">
        <v>1895304</v>
      </c>
      <c r="O434" s="12">
        <v>3212218</v>
      </c>
    </row>
    <row r="435" spans="1:15" x14ac:dyDescent="0.25">
      <c r="A435" s="201" t="s">
        <v>52</v>
      </c>
      <c r="B435" s="2" t="s">
        <v>10</v>
      </c>
      <c r="C435" s="4" t="s">
        <v>11</v>
      </c>
      <c r="D435" s="6">
        <v>1</v>
      </c>
      <c r="E435" s="6">
        <v>3</v>
      </c>
      <c r="F435" s="5"/>
      <c r="G435" s="6">
        <v>38</v>
      </c>
      <c r="H435" s="5"/>
      <c r="I435" s="6">
        <v>42</v>
      </c>
      <c r="J435" s="6">
        <v>500</v>
      </c>
      <c r="K435" s="7">
        <v>1500</v>
      </c>
      <c r="L435" s="5"/>
      <c r="M435" s="7">
        <v>18997</v>
      </c>
      <c r="N435" s="5"/>
      <c r="O435" s="7">
        <v>20997</v>
      </c>
    </row>
    <row r="436" spans="1:15" x14ac:dyDescent="0.25">
      <c r="A436" s="201"/>
      <c r="B436" s="2" t="s">
        <v>10</v>
      </c>
      <c r="C436" s="4" t="s">
        <v>12</v>
      </c>
      <c r="D436" s="5"/>
      <c r="E436" s="6">
        <v>1</v>
      </c>
      <c r="F436" s="6">
        <v>1</v>
      </c>
      <c r="G436" s="6">
        <v>38</v>
      </c>
      <c r="H436" s="5"/>
      <c r="I436" s="6">
        <v>40</v>
      </c>
      <c r="J436" s="5"/>
      <c r="K436" s="6">
        <v>485</v>
      </c>
      <c r="L436" s="6">
        <v>485</v>
      </c>
      <c r="M436" s="7">
        <v>18427</v>
      </c>
      <c r="N436" s="5"/>
      <c r="O436" s="7">
        <v>19397</v>
      </c>
    </row>
    <row r="437" spans="1:15" x14ac:dyDescent="0.25">
      <c r="A437" s="201"/>
      <c r="B437" s="2" t="s">
        <v>13</v>
      </c>
      <c r="C437" s="4" t="s">
        <v>11</v>
      </c>
      <c r="D437" s="5"/>
      <c r="E437" s="5"/>
      <c r="F437" s="6">
        <v>4</v>
      </c>
      <c r="G437" s="6">
        <v>242</v>
      </c>
      <c r="H437" s="6">
        <v>3</v>
      </c>
      <c r="I437" s="6">
        <v>249</v>
      </c>
      <c r="J437" s="5"/>
      <c r="K437" s="5"/>
      <c r="L437" s="7">
        <v>1989</v>
      </c>
      <c r="M437" s="7">
        <v>120346</v>
      </c>
      <c r="N437" s="7">
        <v>1492</v>
      </c>
      <c r="O437" s="7">
        <v>123827</v>
      </c>
    </row>
    <row r="438" spans="1:15" x14ac:dyDescent="0.25">
      <c r="A438" s="201"/>
      <c r="B438" s="2" t="s">
        <v>13</v>
      </c>
      <c r="C438" s="4" t="s">
        <v>12</v>
      </c>
      <c r="D438" s="6">
        <v>1</v>
      </c>
      <c r="E438" s="6">
        <v>7</v>
      </c>
      <c r="F438" s="6">
        <v>3</v>
      </c>
      <c r="G438" s="6">
        <v>267</v>
      </c>
      <c r="H438" s="6">
        <v>5</v>
      </c>
      <c r="I438" s="6">
        <v>283</v>
      </c>
      <c r="J438" s="6">
        <v>485</v>
      </c>
      <c r="K438" s="7">
        <v>3394</v>
      </c>
      <c r="L438" s="7">
        <v>1455</v>
      </c>
      <c r="M438" s="7">
        <v>129454</v>
      </c>
      <c r="N438" s="7">
        <v>2424</v>
      </c>
      <c r="O438" s="7">
        <v>137212</v>
      </c>
    </row>
    <row r="439" spans="1:15" x14ac:dyDescent="0.25">
      <c r="A439" s="201"/>
      <c r="B439" s="2" t="s">
        <v>14</v>
      </c>
      <c r="C439" s="4" t="s">
        <v>11</v>
      </c>
      <c r="D439" s="6">
        <v>4</v>
      </c>
      <c r="E439" s="6">
        <v>13</v>
      </c>
      <c r="F439" s="6">
        <v>5</v>
      </c>
      <c r="G439" s="6">
        <v>812</v>
      </c>
      <c r="H439" s="6">
        <v>11</v>
      </c>
      <c r="I439" s="6">
        <v>845</v>
      </c>
      <c r="J439" s="7">
        <v>1306</v>
      </c>
      <c r="K439" s="7">
        <v>4244</v>
      </c>
      <c r="L439" s="7">
        <v>1632</v>
      </c>
      <c r="M439" s="7">
        <v>265066</v>
      </c>
      <c r="N439" s="7">
        <v>3591</v>
      </c>
      <c r="O439" s="7">
        <v>275839</v>
      </c>
    </row>
    <row r="440" spans="1:15" x14ac:dyDescent="0.25">
      <c r="A440" s="201"/>
      <c r="B440" s="2" t="s">
        <v>14</v>
      </c>
      <c r="C440" s="4" t="s">
        <v>12</v>
      </c>
      <c r="D440" s="6">
        <v>1</v>
      </c>
      <c r="E440" s="6">
        <v>17</v>
      </c>
      <c r="F440" s="6">
        <v>9</v>
      </c>
      <c r="G440" s="6">
        <v>833</v>
      </c>
      <c r="H440" s="6">
        <v>8</v>
      </c>
      <c r="I440" s="6">
        <v>868</v>
      </c>
      <c r="J440" s="6">
        <v>344</v>
      </c>
      <c r="K440" s="7">
        <v>5848</v>
      </c>
      <c r="L440" s="7">
        <v>3096</v>
      </c>
      <c r="M440" s="7">
        <v>286547</v>
      </c>
      <c r="N440" s="7">
        <v>2752</v>
      </c>
      <c r="O440" s="7">
        <v>298587</v>
      </c>
    </row>
    <row r="441" spans="1:15" x14ac:dyDescent="0.25">
      <c r="A441" s="201"/>
      <c r="B441" s="2" t="s">
        <v>15</v>
      </c>
      <c r="C441" s="4" t="s">
        <v>11</v>
      </c>
      <c r="D441" s="5"/>
      <c r="E441" s="6">
        <v>1</v>
      </c>
      <c r="F441" s="6">
        <v>4</v>
      </c>
      <c r="G441" s="6">
        <v>163</v>
      </c>
      <c r="H441" s="6">
        <v>3</v>
      </c>
      <c r="I441" s="6">
        <v>171</v>
      </c>
      <c r="J441" s="5"/>
      <c r="K441" s="6">
        <v>112</v>
      </c>
      <c r="L441" s="6">
        <v>449</v>
      </c>
      <c r="M441" s="7">
        <v>18283</v>
      </c>
      <c r="N441" s="6">
        <v>337</v>
      </c>
      <c r="O441" s="7">
        <v>19181</v>
      </c>
    </row>
    <row r="442" spans="1:15" x14ac:dyDescent="0.25">
      <c r="A442" s="201"/>
      <c r="B442" s="2" t="s">
        <v>15</v>
      </c>
      <c r="C442" s="4" t="s">
        <v>12</v>
      </c>
      <c r="D442" s="5"/>
      <c r="E442" s="6">
        <v>2</v>
      </c>
      <c r="F442" s="6">
        <v>3</v>
      </c>
      <c r="G442" s="6">
        <v>104</v>
      </c>
      <c r="H442" s="6">
        <v>2</v>
      </c>
      <c r="I442" s="6">
        <v>111</v>
      </c>
      <c r="J442" s="5"/>
      <c r="K442" s="6">
        <v>408</v>
      </c>
      <c r="L442" s="6">
        <v>613</v>
      </c>
      <c r="M442" s="7">
        <v>21241</v>
      </c>
      <c r="N442" s="6">
        <v>408</v>
      </c>
      <c r="O442" s="7">
        <v>22670</v>
      </c>
    </row>
    <row r="443" spans="1:15" x14ac:dyDescent="0.25">
      <c r="A443" s="201"/>
      <c r="B443" s="2" t="s">
        <v>16</v>
      </c>
      <c r="C443" s="4" t="s">
        <v>11</v>
      </c>
      <c r="D443" s="6">
        <v>26</v>
      </c>
      <c r="E443" s="6">
        <v>71</v>
      </c>
      <c r="F443" s="6">
        <v>70</v>
      </c>
      <c r="G443" s="7">
        <v>2790</v>
      </c>
      <c r="H443" s="6">
        <v>17</v>
      </c>
      <c r="I443" s="7">
        <v>2974</v>
      </c>
      <c r="J443" s="7">
        <v>2671</v>
      </c>
      <c r="K443" s="7">
        <v>7294</v>
      </c>
      <c r="L443" s="7">
        <v>7191</v>
      </c>
      <c r="M443" s="7">
        <v>286613</v>
      </c>
      <c r="N443" s="7">
        <v>1746</v>
      </c>
      <c r="O443" s="7">
        <v>305515</v>
      </c>
    </row>
    <row r="444" spans="1:15" x14ac:dyDescent="0.25">
      <c r="A444" s="201"/>
      <c r="B444" s="2" t="s">
        <v>17</v>
      </c>
      <c r="C444" s="4" t="s">
        <v>12</v>
      </c>
      <c r="D444" s="6">
        <v>18</v>
      </c>
      <c r="E444" s="6">
        <v>57</v>
      </c>
      <c r="F444" s="6">
        <v>33</v>
      </c>
      <c r="G444" s="7">
        <v>2267</v>
      </c>
      <c r="H444" s="6">
        <v>22</v>
      </c>
      <c r="I444" s="7">
        <v>2397</v>
      </c>
      <c r="J444" s="7">
        <v>3691</v>
      </c>
      <c r="K444" s="7">
        <v>11689</v>
      </c>
      <c r="L444" s="7">
        <v>6767</v>
      </c>
      <c r="M444" s="7">
        <v>464887</v>
      </c>
      <c r="N444" s="7">
        <v>4511</v>
      </c>
      <c r="O444" s="7">
        <v>491545</v>
      </c>
    </row>
    <row r="445" spans="1:15" x14ac:dyDescent="0.25">
      <c r="A445" s="201"/>
      <c r="B445" s="2" t="s">
        <v>18</v>
      </c>
      <c r="C445" s="4" t="s">
        <v>11</v>
      </c>
      <c r="D445" s="6">
        <v>1</v>
      </c>
      <c r="E445" s="6">
        <v>22</v>
      </c>
      <c r="F445" s="6">
        <v>10</v>
      </c>
      <c r="G445" s="7">
        <v>1014</v>
      </c>
      <c r="H445" s="6">
        <v>5</v>
      </c>
      <c r="I445" s="7">
        <v>1052</v>
      </c>
      <c r="J445" s="6">
        <v>184</v>
      </c>
      <c r="K445" s="7">
        <v>4041</v>
      </c>
      <c r="L445" s="7">
        <v>1837</v>
      </c>
      <c r="M445" s="7">
        <v>186248</v>
      </c>
      <c r="N445" s="6">
        <v>918</v>
      </c>
      <c r="O445" s="7">
        <v>193228</v>
      </c>
    </row>
    <row r="446" spans="1:15" x14ac:dyDescent="0.25">
      <c r="A446" s="201"/>
      <c r="B446" s="2" t="s">
        <v>19</v>
      </c>
      <c r="C446" s="4" t="s">
        <v>12</v>
      </c>
      <c r="D446" s="6">
        <v>4</v>
      </c>
      <c r="E446" s="6">
        <v>55</v>
      </c>
      <c r="F446" s="6">
        <v>10</v>
      </c>
      <c r="G446" s="7">
        <v>2295</v>
      </c>
      <c r="H446" s="6">
        <v>10</v>
      </c>
      <c r="I446" s="7">
        <v>2374</v>
      </c>
      <c r="J446" s="6">
        <v>910</v>
      </c>
      <c r="K446" s="7">
        <v>12510</v>
      </c>
      <c r="L446" s="7">
        <v>2275</v>
      </c>
      <c r="M446" s="7">
        <v>522004</v>
      </c>
      <c r="N446" s="7">
        <v>2275</v>
      </c>
      <c r="O446" s="7">
        <v>539974</v>
      </c>
    </row>
    <row r="447" spans="1:15" x14ac:dyDescent="0.25">
      <c r="A447" s="201"/>
      <c r="B447" s="202" t="s">
        <v>8</v>
      </c>
      <c r="C447" s="202"/>
      <c r="D447" s="6">
        <v>56</v>
      </c>
      <c r="E447" s="6">
        <v>249</v>
      </c>
      <c r="F447" s="6">
        <v>152</v>
      </c>
      <c r="G447" s="7">
        <v>10863</v>
      </c>
      <c r="H447" s="6">
        <v>86</v>
      </c>
      <c r="I447" s="10">
        <v>11406</v>
      </c>
      <c r="J447" s="7">
        <v>10091</v>
      </c>
      <c r="K447" s="7">
        <v>51525</v>
      </c>
      <c r="L447" s="7">
        <v>27789</v>
      </c>
      <c r="M447" s="7">
        <v>2338113</v>
      </c>
      <c r="N447" s="7">
        <v>20454</v>
      </c>
      <c r="O447" s="12">
        <v>2447972</v>
      </c>
    </row>
    <row r="448" spans="1:15" x14ac:dyDescent="0.25">
      <c r="A448" s="201" t="s">
        <v>53</v>
      </c>
      <c r="B448" s="2" t="s">
        <v>10</v>
      </c>
      <c r="C448" s="4" t="s">
        <v>11</v>
      </c>
      <c r="D448" s="6">
        <v>2</v>
      </c>
      <c r="E448" s="6">
        <v>107</v>
      </c>
      <c r="F448" s="6">
        <v>38</v>
      </c>
      <c r="G448" s="5"/>
      <c r="H448" s="5"/>
      <c r="I448" s="6">
        <v>147</v>
      </c>
      <c r="J448" s="6">
        <v>869</v>
      </c>
      <c r="K448" s="7">
        <v>46514</v>
      </c>
      <c r="L448" s="7">
        <v>16519</v>
      </c>
      <c r="M448" s="5"/>
      <c r="N448" s="5"/>
      <c r="O448" s="7">
        <v>63902</v>
      </c>
    </row>
    <row r="449" spans="1:15" x14ac:dyDescent="0.25">
      <c r="A449" s="201"/>
      <c r="B449" s="2" t="s">
        <v>10</v>
      </c>
      <c r="C449" s="4" t="s">
        <v>12</v>
      </c>
      <c r="D449" s="6">
        <v>1</v>
      </c>
      <c r="E449" s="6">
        <v>114</v>
      </c>
      <c r="F449" s="6">
        <v>42</v>
      </c>
      <c r="G449" s="5"/>
      <c r="H449" s="5"/>
      <c r="I449" s="6">
        <v>157</v>
      </c>
      <c r="J449" s="6">
        <v>422</v>
      </c>
      <c r="K449" s="7">
        <v>48070</v>
      </c>
      <c r="L449" s="7">
        <v>17710</v>
      </c>
      <c r="M449" s="5"/>
      <c r="N449" s="5"/>
      <c r="O449" s="7">
        <v>66202</v>
      </c>
    </row>
    <row r="450" spans="1:15" x14ac:dyDescent="0.25">
      <c r="A450" s="201"/>
      <c r="B450" s="2" t="s">
        <v>13</v>
      </c>
      <c r="C450" s="4" t="s">
        <v>11</v>
      </c>
      <c r="D450" s="6">
        <v>9</v>
      </c>
      <c r="E450" s="6">
        <v>617</v>
      </c>
      <c r="F450" s="6">
        <v>192</v>
      </c>
      <c r="G450" s="6">
        <v>4</v>
      </c>
      <c r="H450" s="6">
        <v>1</v>
      </c>
      <c r="I450" s="6">
        <v>823</v>
      </c>
      <c r="J450" s="7">
        <v>3892</v>
      </c>
      <c r="K450" s="7">
        <v>266810</v>
      </c>
      <c r="L450" s="7">
        <v>83027</v>
      </c>
      <c r="M450" s="7">
        <v>1730</v>
      </c>
      <c r="N450" s="6">
        <v>432</v>
      </c>
      <c r="O450" s="7">
        <v>355891</v>
      </c>
    </row>
    <row r="451" spans="1:15" x14ac:dyDescent="0.25">
      <c r="A451" s="201"/>
      <c r="B451" s="2" t="s">
        <v>13</v>
      </c>
      <c r="C451" s="4" t="s">
        <v>12</v>
      </c>
      <c r="D451" s="6">
        <v>14</v>
      </c>
      <c r="E451" s="6">
        <v>556</v>
      </c>
      <c r="F451" s="6">
        <v>208</v>
      </c>
      <c r="G451" s="6">
        <v>3</v>
      </c>
      <c r="H451" s="5"/>
      <c r="I451" s="6">
        <v>781</v>
      </c>
      <c r="J451" s="7">
        <v>5902</v>
      </c>
      <c r="K451" s="7">
        <v>234413</v>
      </c>
      <c r="L451" s="7">
        <v>87694</v>
      </c>
      <c r="M451" s="7">
        <v>1265</v>
      </c>
      <c r="N451" s="5"/>
      <c r="O451" s="7">
        <v>329274</v>
      </c>
    </row>
    <row r="452" spans="1:15" x14ac:dyDescent="0.25">
      <c r="A452" s="201"/>
      <c r="B452" s="2" t="s">
        <v>14</v>
      </c>
      <c r="C452" s="4" t="s">
        <v>11</v>
      </c>
      <c r="D452" s="6">
        <v>25</v>
      </c>
      <c r="E452" s="7">
        <v>1737</v>
      </c>
      <c r="F452" s="6">
        <v>828</v>
      </c>
      <c r="G452" s="6">
        <v>16</v>
      </c>
      <c r="H452" s="6">
        <v>4</v>
      </c>
      <c r="I452" s="7">
        <v>2610</v>
      </c>
      <c r="J452" s="7">
        <v>7096</v>
      </c>
      <c r="K452" s="7">
        <v>493060</v>
      </c>
      <c r="L452" s="7">
        <v>235034</v>
      </c>
      <c r="M452" s="7">
        <v>4542</v>
      </c>
      <c r="N452" s="7">
        <v>1135</v>
      </c>
      <c r="O452" s="7">
        <v>740867</v>
      </c>
    </row>
    <row r="453" spans="1:15" x14ac:dyDescent="0.25">
      <c r="A453" s="201"/>
      <c r="B453" s="2" t="s">
        <v>14</v>
      </c>
      <c r="C453" s="4" t="s">
        <v>12</v>
      </c>
      <c r="D453" s="6">
        <v>41</v>
      </c>
      <c r="E453" s="7">
        <v>1576</v>
      </c>
      <c r="F453" s="6">
        <v>812</v>
      </c>
      <c r="G453" s="6">
        <v>5</v>
      </c>
      <c r="H453" s="5"/>
      <c r="I453" s="7">
        <v>2434</v>
      </c>
      <c r="J453" s="7">
        <v>12264</v>
      </c>
      <c r="K453" s="7">
        <v>471421</v>
      </c>
      <c r="L453" s="7">
        <v>242889</v>
      </c>
      <c r="M453" s="7">
        <v>1496</v>
      </c>
      <c r="N453" s="5"/>
      <c r="O453" s="7">
        <v>728070</v>
      </c>
    </row>
    <row r="454" spans="1:15" x14ac:dyDescent="0.25">
      <c r="A454" s="201"/>
      <c r="B454" s="2" t="s">
        <v>15</v>
      </c>
      <c r="C454" s="4" t="s">
        <v>11</v>
      </c>
      <c r="D454" s="6">
        <v>3</v>
      </c>
      <c r="E454" s="6">
        <v>291</v>
      </c>
      <c r="F454" s="6">
        <v>138</v>
      </c>
      <c r="G454" s="6">
        <v>4</v>
      </c>
      <c r="H454" s="5"/>
      <c r="I454" s="6">
        <v>436</v>
      </c>
      <c r="J454" s="6">
        <v>293</v>
      </c>
      <c r="K454" s="7">
        <v>28383</v>
      </c>
      <c r="L454" s="7">
        <v>13460</v>
      </c>
      <c r="M454" s="6">
        <v>390</v>
      </c>
      <c r="N454" s="5"/>
      <c r="O454" s="7">
        <v>42526</v>
      </c>
    </row>
    <row r="455" spans="1:15" x14ac:dyDescent="0.25">
      <c r="A455" s="201"/>
      <c r="B455" s="2" t="s">
        <v>15</v>
      </c>
      <c r="C455" s="4" t="s">
        <v>12</v>
      </c>
      <c r="D455" s="6">
        <v>5</v>
      </c>
      <c r="E455" s="6">
        <v>250</v>
      </c>
      <c r="F455" s="6">
        <v>106</v>
      </c>
      <c r="G455" s="6">
        <v>3</v>
      </c>
      <c r="H455" s="6">
        <v>1</v>
      </c>
      <c r="I455" s="6">
        <v>365</v>
      </c>
      <c r="J455" s="6">
        <v>888</v>
      </c>
      <c r="K455" s="7">
        <v>44401</v>
      </c>
      <c r="L455" s="7">
        <v>18826</v>
      </c>
      <c r="M455" s="6">
        <v>533</v>
      </c>
      <c r="N455" s="6">
        <v>178</v>
      </c>
      <c r="O455" s="7">
        <v>64826</v>
      </c>
    </row>
    <row r="456" spans="1:15" x14ac:dyDescent="0.25">
      <c r="A456" s="201"/>
      <c r="B456" s="2" t="s">
        <v>16</v>
      </c>
      <c r="C456" s="4" t="s">
        <v>11</v>
      </c>
      <c r="D456" s="6">
        <v>161</v>
      </c>
      <c r="E456" s="7">
        <v>5463</v>
      </c>
      <c r="F456" s="7">
        <v>1639</v>
      </c>
      <c r="G456" s="6">
        <v>167</v>
      </c>
      <c r="H456" s="6">
        <v>11</v>
      </c>
      <c r="I456" s="7">
        <v>7441</v>
      </c>
      <c r="J456" s="7">
        <v>14382</v>
      </c>
      <c r="K456" s="7">
        <v>488006</v>
      </c>
      <c r="L456" s="7">
        <v>146411</v>
      </c>
      <c r="M456" s="7">
        <v>14918</v>
      </c>
      <c r="N456" s="6">
        <v>983</v>
      </c>
      <c r="O456" s="7">
        <v>664700</v>
      </c>
    </row>
    <row r="457" spans="1:15" x14ac:dyDescent="0.25">
      <c r="A457" s="201"/>
      <c r="B457" s="2" t="s">
        <v>17</v>
      </c>
      <c r="C457" s="4" t="s">
        <v>12</v>
      </c>
      <c r="D457" s="6">
        <v>119</v>
      </c>
      <c r="E457" s="7">
        <v>4633</v>
      </c>
      <c r="F457" s="7">
        <v>1803</v>
      </c>
      <c r="G457" s="6">
        <v>107</v>
      </c>
      <c r="H457" s="6">
        <v>10</v>
      </c>
      <c r="I457" s="7">
        <v>6672</v>
      </c>
      <c r="J457" s="7">
        <v>21220</v>
      </c>
      <c r="K457" s="7">
        <v>826152</v>
      </c>
      <c r="L457" s="7">
        <v>321509</v>
      </c>
      <c r="M457" s="7">
        <v>19080</v>
      </c>
      <c r="N457" s="7">
        <v>1783</v>
      </c>
      <c r="O457" s="7">
        <v>1189744</v>
      </c>
    </row>
    <row r="458" spans="1:15" x14ac:dyDescent="0.25">
      <c r="A458" s="201"/>
      <c r="B458" s="2" t="s">
        <v>18</v>
      </c>
      <c r="C458" s="4" t="s">
        <v>11</v>
      </c>
      <c r="D458" s="6">
        <v>24</v>
      </c>
      <c r="E458" s="7">
        <v>1663</v>
      </c>
      <c r="F458" s="6">
        <v>457</v>
      </c>
      <c r="G458" s="6">
        <v>6</v>
      </c>
      <c r="H458" s="6">
        <v>3</v>
      </c>
      <c r="I458" s="7">
        <v>2153</v>
      </c>
      <c r="J458" s="7">
        <v>3833</v>
      </c>
      <c r="K458" s="7">
        <v>265612</v>
      </c>
      <c r="L458" s="7">
        <v>72991</v>
      </c>
      <c r="M458" s="6">
        <v>958</v>
      </c>
      <c r="N458" s="6">
        <v>479</v>
      </c>
      <c r="O458" s="7">
        <v>343873</v>
      </c>
    </row>
    <row r="459" spans="1:15" x14ac:dyDescent="0.25">
      <c r="A459" s="201"/>
      <c r="B459" s="2" t="s">
        <v>19</v>
      </c>
      <c r="C459" s="4" t="s">
        <v>12</v>
      </c>
      <c r="D459" s="6">
        <v>17</v>
      </c>
      <c r="E459" s="7">
        <v>3727</v>
      </c>
      <c r="F459" s="7">
        <v>1235</v>
      </c>
      <c r="G459" s="6">
        <v>17</v>
      </c>
      <c r="H459" s="6">
        <v>3</v>
      </c>
      <c r="I459" s="7">
        <v>4999</v>
      </c>
      <c r="J459" s="7">
        <v>3362</v>
      </c>
      <c r="K459" s="7">
        <v>737144</v>
      </c>
      <c r="L459" s="7">
        <v>244264</v>
      </c>
      <c r="M459" s="7">
        <v>3362</v>
      </c>
      <c r="N459" s="6">
        <v>593</v>
      </c>
      <c r="O459" s="7">
        <v>988725</v>
      </c>
    </row>
    <row r="460" spans="1:15" x14ac:dyDescent="0.25">
      <c r="A460" s="201"/>
      <c r="B460" s="202" t="s">
        <v>8</v>
      </c>
      <c r="C460" s="202"/>
      <c r="D460" s="6">
        <v>421</v>
      </c>
      <c r="E460" s="7">
        <v>20734</v>
      </c>
      <c r="F460" s="7">
        <v>7498</v>
      </c>
      <c r="G460" s="6">
        <v>332</v>
      </c>
      <c r="H460" s="6">
        <v>33</v>
      </c>
      <c r="I460" s="10">
        <v>29018</v>
      </c>
      <c r="J460" s="7">
        <v>74423</v>
      </c>
      <c r="K460" s="7">
        <v>3949986</v>
      </c>
      <c r="L460" s="7">
        <v>1500334</v>
      </c>
      <c r="M460" s="7">
        <v>48274</v>
      </c>
      <c r="N460" s="7">
        <v>5583</v>
      </c>
      <c r="O460" s="12">
        <v>5578600</v>
      </c>
    </row>
    <row r="461" spans="1:15" x14ac:dyDescent="0.25">
      <c r="A461" s="201" t="s">
        <v>54</v>
      </c>
      <c r="B461" s="2" t="s">
        <v>10</v>
      </c>
      <c r="C461" s="4" t="s">
        <v>11</v>
      </c>
      <c r="D461" s="6">
        <v>3</v>
      </c>
      <c r="E461" s="6">
        <v>2</v>
      </c>
      <c r="F461" s="6">
        <v>96</v>
      </c>
      <c r="G461" s="6">
        <v>1</v>
      </c>
      <c r="H461" s="6">
        <v>44</v>
      </c>
      <c r="I461" s="6">
        <v>146</v>
      </c>
      <c r="J461" s="7">
        <v>1304</v>
      </c>
      <c r="K461" s="6">
        <v>869</v>
      </c>
      <c r="L461" s="7">
        <v>41732</v>
      </c>
      <c r="M461" s="6">
        <v>435</v>
      </c>
      <c r="N461" s="7">
        <v>19127</v>
      </c>
      <c r="O461" s="7">
        <v>63467</v>
      </c>
    </row>
    <row r="462" spans="1:15" x14ac:dyDescent="0.25">
      <c r="A462" s="201"/>
      <c r="B462" s="2" t="s">
        <v>10</v>
      </c>
      <c r="C462" s="4" t="s">
        <v>12</v>
      </c>
      <c r="D462" s="6">
        <v>4</v>
      </c>
      <c r="E462" s="5"/>
      <c r="F462" s="6">
        <v>93</v>
      </c>
      <c r="G462" s="5"/>
      <c r="H462" s="6">
        <v>47</v>
      </c>
      <c r="I462" s="6">
        <v>144</v>
      </c>
      <c r="J462" s="7">
        <v>1687</v>
      </c>
      <c r="K462" s="5"/>
      <c r="L462" s="7">
        <v>39215</v>
      </c>
      <c r="M462" s="5"/>
      <c r="N462" s="7">
        <v>19818</v>
      </c>
      <c r="O462" s="7">
        <v>60720</v>
      </c>
    </row>
    <row r="463" spans="1:15" x14ac:dyDescent="0.25">
      <c r="A463" s="201"/>
      <c r="B463" s="2" t="s">
        <v>13</v>
      </c>
      <c r="C463" s="4" t="s">
        <v>11</v>
      </c>
      <c r="D463" s="6">
        <v>30</v>
      </c>
      <c r="E463" s="6">
        <v>7</v>
      </c>
      <c r="F463" s="6">
        <v>510</v>
      </c>
      <c r="G463" s="6">
        <v>9</v>
      </c>
      <c r="H463" s="6">
        <v>376</v>
      </c>
      <c r="I463" s="6">
        <v>932</v>
      </c>
      <c r="J463" s="7">
        <v>12973</v>
      </c>
      <c r="K463" s="7">
        <v>3027</v>
      </c>
      <c r="L463" s="7">
        <v>220540</v>
      </c>
      <c r="M463" s="7">
        <v>3892</v>
      </c>
      <c r="N463" s="7">
        <v>162594</v>
      </c>
      <c r="O463" s="7">
        <v>403026</v>
      </c>
    </row>
    <row r="464" spans="1:15" x14ac:dyDescent="0.25">
      <c r="A464" s="201"/>
      <c r="B464" s="2" t="s">
        <v>13</v>
      </c>
      <c r="C464" s="4" t="s">
        <v>12</v>
      </c>
      <c r="D464" s="6">
        <v>19</v>
      </c>
      <c r="E464" s="6">
        <v>7</v>
      </c>
      <c r="F464" s="6">
        <v>444</v>
      </c>
      <c r="G464" s="6">
        <v>10</v>
      </c>
      <c r="H464" s="6">
        <v>340</v>
      </c>
      <c r="I464" s="6">
        <v>820</v>
      </c>
      <c r="J464" s="7">
        <v>8011</v>
      </c>
      <c r="K464" s="7">
        <v>2951</v>
      </c>
      <c r="L464" s="7">
        <v>187193</v>
      </c>
      <c r="M464" s="7">
        <v>4216</v>
      </c>
      <c r="N464" s="7">
        <v>143346</v>
      </c>
      <c r="O464" s="7">
        <v>345717</v>
      </c>
    </row>
    <row r="465" spans="1:15" x14ac:dyDescent="0.25">
      <c r="A465" s="201"/>
      <c r="B465" s="2" t="s">
        <v>14</v>
      </c>
      <c r="C465" s="4" t="s">
        <v>11</v>
      </c>
      <c r="D465" s="6">
        <v>47</v>
      </c>
      <c r="E465" s="6">
        <v>18</v>
      </c>
      <c r="F465" s="7">
        <v>1643</v>
      </c>
      <c r="G465" s="6">
        <v>34</v>
      </c>
      <c r="H465" s="7">
        <v>1051</v>
      </c>
      <c r="I465" s="7">
        <v>2793</v>
      </c>
      <c r="J465" s="7">
        <v>13341</v>
      </c>
      <c r="K465" s="7">
        <v>5109</v>
      </c>
      <c r="L465" s="7">
        <v>466378</v>
      </c>
      <c r="M465" s="7">
        <v>9651</v>
      </c>
      <c r="N465" s="7">
        <v>298334</v>
      </c>
      <c r="O465" s="7">
        <v>792813</v>
      </c>
    </row>
    <row r="466" spans="1:15" x14ac:dyDescent="0.25">
      <c r="A466" s="201"/>
      <c r="B466" s="2" t="s">
        <v>14</v>
      </c>
      <c r="C466" s="4" t="s">
        <v>12</v>
      </c>
      <c r="D466" s="6">
        <v>34</v>
      </c>
      <c r="E466" s="6">
        <v>18</v>
      </c>
      <c r="F466" s="7">
        <v>1530</v>
      </c>
      <c r="G466" s="6">
        <v>28</v>
      </c>
      <c r="H466" s="6">
        <v>978</v>
      </c>
      <c r="I466" s="7">
        <v>2588</v>
      </c>
      <c r="J466" s="7">
        <v>10170</v>
      </c>
      <c r="K466" s="7">
        <v>5384</v>
      </c>
      <c r="L466" s="7">
        <v>457661</v>
      </c>
      <c r="M466" s="7">
        <v>8375</v>
      </c>
      <c r="N466" s="7">
        <v>292544</v>
      </c>
      <c r="O466" s="7">
        <v>774134</v>
      </c>
    </row>
    <row r="467" spans="1:15" x14ac:dyDescent="0.25">
      <c r="A467" s="201"/>
      <c r="B467" s="2" t="s">
        <v>15</v>
      </c>
      <c r="C467" s="4" t="s">
        <v>11</v>
      </c>
      <c r="D467" s="6">
        <v>3</v>
      </c>
      <c r="E467" s="6">
        <v>6</v>
      </c>
      <c r="F467" s="6">
        <v>237</v>
      </c>
      <c r="G467" s="6">
        <v>10</v>
      </c>
      <c r="H467" s="6">
        <v>170</v>
      </c>
      <c r="I467" s="6">
        <v>426</v>
      </c>
      <c r="J467" s="6">
        <v>293</v>
      </c>
      <c r="K467" s="6">
        <v>585</v>
      </c>
      <c r="L467" s="7">
        <v>23116</v>
      </c>
      <c r="M467" s="6">
        <v>975</v>
      </c>
      <c r="N467" s="7">
        <v>16581</v>
      </c>
      <c r="O467" s="7">
        <v>41550</v>
      </c>
    </row>
    <row r="468" spans="1:15" x14ac:dyDescent="0.25">
      <c r="A468" s="201"/>
      <c r="B468" s="2" t="s">
        <v>15</v>
      </c>
      <c r="C468" s="4" t="s">
        <v>12</v>
      </c>
      <c r="D468" s="6">
        <v>6</v>
      </c>
      <c r="E468" s="6">
        <v>3</v>
      </c>
      <c r="F468" s="6">
        <v>170</v>
      </c>
      <c r="G468" s="6">
        <v>5</v>
      </c>
      <c r="H468" s="6">
        <v>113</v>
      </c>
      <c r="I468" s="6">
        <v>297</v>
      </c>
      <c r="J468" s="7">
        <v>1066</v>
      </c>
      <c r="K468" s="6">
        <v>533</v>
      </c>
      <c r="L468" s="7">
        <v>30193</v>
      </c>
      <c r="M468" s="6">
        <v>888</v>
      </c>
      <c r="N468" s="7">
        <v>20069</v>
      </c>
      <c r="O468" s="7">
        <v>52749</v>
      </c>
    </row>
    <row r="469" spans="1:15" x14ac:dyDescent="0.25">
      <c r="A469" s="201"/>
      <c r="B469" s="2" t="s">
        <v>16</v>
      </c>
      <c r="C469" s="4" t="s">
        <v>11</v>
      </c>
      <c r="D469" s="6">
        <v>168</v>
      </c>
      <c r="E469" s="6">
        <v>121</v>
      </c>
      <c r="F469" s="7">
        <v>4768</v>
      </c>
      <c r="G469" s="6">
        <v>105</v>
      </c>
      <c r="H469" s="7">
        <v>3462</v>
      </c>
      <c r="I469" s="7">
        <v>8624</v>
      </c>
      <c r="J469" s="7">
        <v>15007</v>
      </c>
      <c r="K469" s="7">
        <v>10809</v>
      </c>
      <c r="L469" s="7">
        <v>425922</v>
      </c>
      <c r="M469" s="7">
        <v>9380</v>
      </c>
      <c r="N469" s="7">
        <v>309258</v>
      </c>
      <c r="O469" s="7">
        <v>770376</v>
      </c>
    </row>
    <row r="470" spans="1:15" x14ac:dyDescent="0.25">
      <c r="A470" s="201"/>
      <c r="B470" s="2" t="s">
        <v>17</v>
      </c>
      <c r="C470" s="4" t="s">
        <v>12</v>
      </c>
      <c r="D470" s="6">
        <v>137</v>
      </c>
      <c r="E470" s="6">
        <v>62</v>
      </c>
      <c r="F470" s="7">
        <v>4131</v>
      </c>
      <c r="G470" s="6">
        <v>92</v>
      </c>
      <c r="H470" s="7">
        <v>2735</v>
      </c>
      <c r="I470" s="7">
        <v>7157</v>
      </c>
      <c r="J470" s="7">
        <v>24430</v>
      </c>
      <c r="K470" s="7">
        <v>11056</v>
      </c>
      <c r="L470" s="7">
        <v>736636</v>
      </c>
      <c r="M470" s="7">
        <v>16405</v>
      </c>
      <c r="N470" s="7">
        <v>487703</v>
      </c>
      <c r="O470" s="7">
        <v>1276230</v>
      </c>
    </row>
    <row r="471" spans="1:15" x14ac:dyDescent="0.25">
      <c r="A471" s="201"/>
      <c r="B471" s="2" t="s">
        <v>18</v>
      </c>
      <c r="C471" s="4" t="s">
        <v>11</v>
      </c>
      <c r="D471" s="6">
        <v>19</v>
      </c>
      <c r="E471" s="6">
        <v>14</v>
      </c>
      <c r="F471" s="7">
        <v>1531</v>
      </c>
      <c r="G471" s="6">
        <v>51</v>
      </c>
      <c r="H471" s="7">
        <v>1187</v>
      </c>
      <c r="I471" s="7">
        <v>2802</v>
      </c>
      <c r="J471" s="7">
        <v>3035</v>
      </c>
      <c r="K471" s="7">
        <v>2236</v>
      </c>
      <c r="L471" s="7">
        <v>244530</v>
      </c>
      <c r="M471" s="7">
        <v>8146</v>
      </c>
      <c r="N471" s="7">
        <v>189586</v>
      </c>
      <c r="O471" s="7">
        <v>447533</v>
      </c>
    </row>
    <row r="472" spans="1:15" x14ac:dyDescent="0.25">
      <c r="A472" s="201"/>
      <c r="B472" s="2" t="s">
        <v>19</v>
      </c>
      <c r="C472" s="4" t="s">
        <v>12</v>
      </c>
      <c r="D472" s="6">
        <v>39</v>
      </c>
      <c r="E472" s="6">
        <v>20</v>
      </c>
      <c r="F472" s="7">
        <v>3508</v>
      </c>
      <c r="G472" s="6">
        <v>121</v>
      </c>
      <c r="H472" s="7">
        <v>2540</v>
      </c>
      <c r="I472" s="7">
        <v>6228</v>
      </c>
      <c r="J472" s="7">
        <v>7714</v>
      </c>
      <c r="K472" s="7">
        <v>3956</v>
      </c>
      <c r="L472" s="7">
        <v>693830</v>
      </c>
      <c r="M472" s="7">
        <v>23932</v>
      </c>
      <c r="N472" s="7">
        <v>502374</v>
      </c>
      <c r="O472" s="7">
        <v>1231806</v>
      </c>
    </row>
    <row r="473" spans="1:15" x14ac:dyDescent="0.25">
      <c r="A473" s="201"/>
      <c r="B473" s="202" t="s">
        <v>8</v>
      </c>
      <c r="C473" s="202"/>
      <c r="D473" s="6">
        <v>509</v>
      </c>
      <c r="E473" s="6">
        <v>278</v>
      </c>
      <c r="F473" s="7">
        <v>18661</v>
      </c>
      <c r="G473" s="6">
        <v>466</v>
      </c>
      <c r="H473" s="7">
        <v>13043</v>
      </c>
      <c r="I473" s="10">
        <v>32957</v>
      </c>
      <c r="J473" s="7">
        <v>99031</v>
      </c>
      <c r="K473" s="7">
        <v>46515</v>
      </c>
      <c r="L473" s="7">
        <v>3566946</v>
      </c>
      <c r="M473" s="7">
        <v>86295</v>
      </c>
      <c r="N473" s="7">
        <v>2461334</v>
      </c>
      <c r="O473" s="12">
        <v>6260121</v>
      </c>
    </row>
    <row r="474" spans="1:15" x14ac:dyDescent="0.25">
      <c r="A474" s="201" t="s">
        <v>55</v>
      </c>
      <c r="B474" s="2" t="s">
        <v>10</v>
      </c>
      <c r="C474" s="4" t="s">
        <v>11</v>
      </c>
      <c r="D474" s="6">
        <v>87</v>
      </c>
      <c r="E474" s="5"/>
      <c r="F474" s="5"/>
      <c r="G474" s="6">
        <v>2</v>
      </c>
      <c r="H474" s="5"/>
      <c r="I474" s="6">
        <v>89</v>
      </c>
      <c r="J474" s="7">
        <v>38198</v>
      </c>
      <c r="K474" s="5"/>
      <c r="L474" s="5"/>
      <c r="M474" s="6">
        <v>878</v>
      </c>
      <c r="N474" s="5"/>
      <c r="O474" s="7">
        <v>39076</v>
      </c>
    </row>
    <row r="475" spans="1:15" x14ac:dyDescent="0.25">
      <c r="A475" s="201"/>
      <c r="B475" s="2" t="s">
        <v>10</v>
      </c>
      <c r="C475" s="4" t="s">
        <v>12</v>
      </c>
      <c r="D475" s="6">
        <v>74</v>
      </c>
      <c r="E475" s="5"/>
      <c r="F475" s="6">
        <v>1</v>
      </c>
      <c r="G475" s="5"/>
      <c r="H475" s="5"/>
      <c r="I475" s="6">
        <v>75</v>
      </c>
      <c r="J475" s="7">
        <v>31515</v>
      </c>
      <c r="K475" s="5"/>
      <c r="L475" s="6">
        <v>426</v>
      </c>
      <c r="M475" s="5"/>
      <c r="N475" s="5"/>
      <c r="O475" s="7">
        <v>31941</v>
      </c>
    </row>
    <row r="476" spans="1:15" x14ac:dyDescent="0.25">
      <c r="A476" s="201"/>
      <c r="B476" s="2" t="s">
        <v>13</v>
      </c>
      <c r="C476" s="4" t="s">
        <v>11</v>
      </c>
      <c r="D476" s="6">
        <v>519</v>
      </c>
      <c r="E476" s="6">
        <v>3</v>
      </c>
      <c r="F476" s="6">
        <v>27</v>
      </c>
      <c r="G476" s="6">
        <v>6</v>
      </c>
      <c r="H476" s="5"/>
      <c r="I476" s="6">
        <v>555</v>
      </c>
      <c r="J476" s="7">
        <v>226676</v>
      </c>
      <c r="K476" s="7">
        <v>1310</v>
      </c>
      <c r="L476" s="7">
        <v>11792</v>
      </c>
      <c r="M476" s="7">
        <v>2621</v>
      </c>
      <c r="N476" s="5"/>
      <c r="O476" s="7">
        <v>242399</v>
      </c>
    </row>
    <row r="477" spans="1:15" x14ac:dyDescent="0.25">
      <c r="A477" s="201"/>
      <c r="B477" s="2" t="s">
        <v>13</v>
      </c>
      <c r="C477" s="4" t="s">
        <v>12</v>
      </c>
      <c r="D477" s="6">
        <v>473</v>
      </c>
      <c r="E477" s="6">
        <v>6</v>
      </c>
      <c r="F477" s="6">
        <v>24</v>
      </c>
      <c r="G477" s="6">
        <v>9</v>
      </c>
      <c r="H477" s="6">
        <v>2</v>
      </c>
      <c r="I477" s="6">
        <v>514</v>
      </c>
      <c r="J477" s="7">
        <v>201414</v>
      </c>
      <c r="K477" s="7">
        <v>2555</v>
      </c>
      <c r="L477" s="7">
        <v>10220</v>
      </c>
      <c r="M477" s="7">
        <v>3832</v>
      </c>
      <c r="N477" s="6">
        <v>852</v>
      </c>
      <c r="O477" s="7">
        <v>218873</v>
      </c>
    </row>
    <row r="478" spans="1:15" x14ac:dyDescent="0.25">
      <c r="A478" s="201"/>
      <c r="B478" s="2" t="s">
        <v>14</v>
      </c>
      <c r="C478" s="4" t="s">
        <v>11</v>
      </c>
      <c r="D478" s="7">
        <v>1379</v>
      </c>
      <c r="E478" s="6">
        <v>7</v>
      </c>
      <c r="F478" s="6">
        <v>193</v>
      </c>
      <c r="G478" s="6">
        <v>29</v>
      </c>
      <c r="H478" s="6">
        <v>6</v>
      </c>
      <c r="I478" s="7">
        <v>1614</v>
      </c>
      <c r="J478" s="7">
        <v>395354</v>
      </c>
      <c r="K478" s="7">
        <v>2007</v>
      </c>
      <c r="L478" s="7">
        <v>55332</v>
      </c>
      <c r="M478" s="7">
        <v>8314</v>
      </c>
      <c r="N478" s="7">
        <v>1720</v>
      </c>
      <c r="O478" s="7">
        <v>462727</v>
      </c>
    </row>
    <row r="479" spans="1:15" x14ac:dyDescent="0.25">
      <c r="A479" s="201"/>
      <c r="B479" s="2" t="s">
        <v>14</v>
      </c>
      <c r="C479" s="4" t="s">
        <v>12</v>
      </c>
      <c r="D479" s="7">
        <v>1291</v>
      </c>
      <c r="E479" s="6">
        <v>10</v>
      </c>
      <c r="F479" s="6">
        <v>169</v>
      </c>
      <c r="G479" s="6">
        <v>27</v>
      </c>
      <c r="H479" s="6">
        <v>6</v>
      </c>
      <c r="I479" s="7">
        <v>1503</v>
      </c>
      <c r="J479" s="7">
        <v>390032</v>
      </c>
      <c r="K479" s="7">
        <v>3021</v>
      </c>
      <c r="L479" s="7">
        <v>51058</v>
      </c>
      <c r="M479" s="7">
        <v>8157</v>
      </c>
      <c r="N479" s="7">
        <v>1813</v>
      </c>
      <c r="O479" s="7">
        <v>454081</v>
      </c>
    </row>
    <row r="480" spans="1:15" x14ac:dyDescent="0.25">
      <c r="A480" s="201"/>
      <c r="B480" s="2" t="s">
        <v>15</v>
      </c>
      <c r="C480" s="4" t="s">
        <v>11</v>
      </c>
      <c r="D480" s="6">
        <v>196</v>
      </c>
      <c r="E480" s="6">
        <v>2</v>
      </c>
      <c r="F480" s="6">
        <v>32</v>
      </c>
      <c r="G480" s="6">
        <v>3</v>
      </c>
      <c r="H480" s="5"/>
      <c r="I480" s="6">
        <v>233</v>
      </c>
      <c r="J480" s="7">
        <v>19308</v>
      </c>
      <c r="K480" s="6">
        <v>197</v>
      </c>
      <c r="L480" s="7">
        <v>3152</v>
      </c>
      <c r="M480" s="6">
        <v>296</v>
      </c>
      <c r="N480" s="5"/>
      <c r="O480" s="7">
        <v>22953</v>
      </c>
    </row>
    <row r="481" spans="1:15" x14ac:dyDescent="0.25">
      <c r="A481" s="201"/>
      <c r="B481" s="2" t="s">
        <v>15</v>
      </c>
      <c r="C481" s="4" t="s">
        <v>12</v>
      </c>
      <c r="D481" s="6">
        <v>104</v>
      </c>
      <c r="E481" s="5"/>
      <c r="F481" s="6">
        <v>15</v>
      </c>
      <c r="G481" s="6">
        <v>1</v>
      </c>
      <c r="H481" s="6">
        <v>1</v>
      </c>
      <c r="I481" s="6">
        <v>121</v>
      </c>
      <c r="J481" s="7">
        <v>18655</v>
      </c>
      <c r="K481" s="5"/>
      <c r="L481" s="7">
        <v>2691</v>
      </c>
      <c r="M481" s="6">
        <v>179</v>
      </c>
      <c r="N481" s="6">
        <v>179</v>
      </c>
      <c r="O481" s="7">
        <v>21704</v>
      </c>
    </row>
    <row r="482" spans="1:15" x14ac:dyDescent="0.25">
      <c r="A482" s="201"/>
      <c r="B482" s="2" t="s">
        <v>16</v>
      </c>
      <c r="C482" s="4" t="s">
        <v>11</v>
      </c>
      <c r="D482" s="7">
        <v>4515</v>
      </c>
      <c r="E482" s="6">
        <v>132</v>
      </c>
      <c r="F482" s="6">
        <v>750</v>
      </c>
      <c r="G482" s="6">
        <v>95</v>
      </c>
      <c r="H482" s="6">
        <v>47</v>
      </c>
      <c r="I482" s="7">
        <v>5539</v>
      </c>
      <c r="J482" s="7">
        <v>407355</v>
      </c>
      <c r="K482" s="7">
        <v>11909</v>
      </c>
      <c r="L482" s="7">
        <v>67667</v>
      </c>
      <c r="M482" s="7">
        <v>8571</v>
      </c>
      <c r="N482" s="7">
        <v>4240</v>
      </c>
      <c r="O482" s="7">
        <v>499742</v>
      </c>
    </row>
    <row r="483" spans="1:15" x14ac:dyDescent="0.25">
      <c r="A483" s="201"/>
      <c r="B483" s="2" t="s">
        <v>17</v>
      </c>
      <c r="C483" s="4" t="s">
        <v>12</v>
      </c>
      <c r="D483" s="7">
        <v>3762</v>
      </c>
      <c r="E483" s="6">
        <v>61</v>
      </c>
      <c r="F483" s="6">
        <v>617</v>
      </c>
      <c r="G483" s="6">
        <v>87</v>
      </c>
      <c r="H483" s="6">
        <v>31</v>
      </c>
      <c r="I483" s="7">
        <v>4558</v>
      </c>
      <c r="J483" s="7">
        <v>677545</v>
      </c>
      <c r="K483" s="7">
        <v>10986</v>
      </c>
      <c r="L483" s="7">
        <v>111123</v>
      </c>
      <c r="M483" s="7">
        <v>15669</v>
      </c>
      <c r="N483" s="7">
        <v>5583</v>
      </c>
      <c r="O483" s="7">
        <v>820906</v>
      </c>
    </row>
    <row r="484" spans="1:15" x14ac:dyDescent="0.25">
      <c r="A484" s="201"/>
      <c r="B484" s="2" t="s">
        <v>18</v>
      </c>
      <c r="C484" s="4" t="s">
        <v>11</v>
      </c>
      <c r="D484" s="7">
        <v>1373</v>
      </c>
      <c r="E484" s="6">
        <v>31</v>
      </c>
      <c r="F484" s="6">
        <v>264</v>
      </c>
      <c r="G484" s="6">
        <v>23</v>
      </c>
      <c r="H484" s="6">
        <v>10</v>
      </c>
      <c r="I484" s="7">
        <v>1701</v>
      </c>
      <c r="J484" s="7">
        <v>221487</v>
      </c>
      <c r="K484" s="7">
        <v>5001</v>
      </c>
      <c r="L484" s="7">
        <v>42587</v>
      </c>
      <c r="M484" s="7">
        <v>3710</v>
      </c>
      <c r="N484" s="7">
        <v>1613</v>
      </c>
      <c r="O484" s="7">
        <v>274398</v>
      </c>
    </row>
    <row r="485" spans="1:15" x14ac:dyDescent="0.25">
      <c r="A485" s="201"/>
      <c r="B485" s="2" t="s">
        <v>19</v>
      </c>
      <c r="C485" s="4" t="s">
        <v>12</v>
      </c>
      <c r="D485" s="7">
        <v>2945</v>
      </c>
      <c r="E485" s="6">
        <v>26</v>
      </c>
      <c r="F485" s="6">
        <v>538</v>
      </c>
      <c r="G485" s="6">
        <v>42</v>
      </c>
      <c r="H485" s="6">
        <v>6</v>
      </c>
      <c r="I485" s="7">
        <v>3557</v>
      </c>
      <c r="J485" s="7">
        <v>588301</v>
      </c>
      <c r="K485" s="7">
        <v>5194</v>
      </c>
      <c r="L485" s="7">
        <v>107472</v>
      </c>
      <c r="M485" s="7">
        <v>8390</v>
      </c>
      <c r="N485" s="7">
        <v>1199</v>
      </c>
      <c r="O485" s="7">
        <v>710556</v>
      </c>
    </row>
    <row r="486" spans="1:15" x14ac:dyDescent="0.25">
      <c r="A486" s="201"/>
      <c r="B486" s="202" t="s">
        <v>8</v>
      </c>
      <c r="C486" s="202"/>
      <c r="D486" s="7">
        <v>16718</v>
      </c>
      <c r="E486" s="6">
        <v>278</v>
      </c>
      <c r="F486" s="7">
        <v>2630</v>
      </c>
      <c r="G486" s="6">
        <v>324</v>
      </c>
      <c r="H486" s="6">
        <v>109</v>
      </c>
      <c r="I486" s="10">
        <v>20059</v>
      </c>
      <c r="J486" s="7">
        <v>3215840</v>
      </c>
      <c r="K486" s="7">
        <v>42180</v>
      </c>
      <c r="L486" s="7">
        <v>463520</v>
      </c>
      <c r="M486" s="7">
        <v>60617</v>
      </c>
      <c r="N486" s="7">
        <v>17199</v>
      </c>
      <c r="O486" s="12">
        <v>3799356</v>
      </c>
    </row>
    <row r="487" spans="1:15" x14ac:dyDescent="0.25">
      <c r="A487" s="201" t="s">
        <v>56</v>
      </c>
      <c r="B487" s="2" t="s">
        <v>10</v>
      </c>
      <c r="C487" s="4" t="s">
        <v>11</v>
      </c>
      <c r="D487" s="6">
        <v>227</v>
      </c>
      <c r="E487" s="6">
        <v>22</v>
      </c>
      <c r="F487" s="6">
        <v>86</v>
      </c>
      <c r="G487" s="6">
        <v>179</v>
      </c>
      <c r="H487" s="6">
        <v>9</v>
      </c>
      <c r="I487" s="6">
        <v>523</v>
      </c>
      <c r="J487" s="7">
        <v>98679</v>
      </c>
      <c r="K487" s="7">
        <v>9564</v>
      </c>
      <c r="L487" s="7">
        <v>37385</v>
      </c>
      <c r="M487" s="7">
        <v>77813</v>
      </c>
      <c r="N487" s="7">
        <v>3912</v>
      </c>
      <c r="O487" s="7">
        <v>227353</v>
      </c>
    </row>
    <row r="488" spans="1:15" x14ac:dyDescent="0.25">
      <c r="A488" s="201"/>
      <c r="B488" s="2" t="s">
        <v>10</v>
      </c>
      <c r="C488" s="4" t="s">
        <v>12</v>
      </c>
      <c r="D488" s="6">
        <v>210</v>
      </c>
      <c r="E488" s="6">
        <v>22</v>
      </c>
      <c r="F488" s="6">
        <v>97</v>
      </c>
      <c r="G488" s="6">
        <v>169</v>
      </c>
      <c r="H488" s="6">
        <v>7</v>
      </c>
      <c r="I488" s="6">
        <v>505</v>
      </c>
      <c r="J488" s="7">
        <v>88549</v>
      </c>
      <c r="K488" s="7">
        <v>9277</v>
      </c>
      <c r="L488" s="7">
        <v>40901</v>
      </c>
      <c r="M488" s="7">
        <v>71261</v>
      </c>
      <c r="N488" s="7">
        <v>2952</v>
      </c>
      <c r="O488" s="7">
        <v>212940</v>
      </c>
    </row>
    <row r="489" spans="1:15" x14ac:dyDescent="0.25">
      <c r="A489" s="201"/>
      <c r="B489" s="2" t="s">
        <v>13</v>
      </c>
      <c r="C489" s="4" t="s">
        <v>11</v>
      </c>
      <c r="D489" s="6">
        <v>873</v>
      </c>
      <c r="E489" s="6">
        <v>128</v>
      </c>
      <c r="F489" s="6">
        <v>413</v>
      </c>
      <c r="G489" s="7">
        <v>1187</v>
      </c>
      <c r="H489" s="6">
        <v>43</v>
      </c>
      <c r="I489" s="7">
        <v>2644</v>
      </c>
      <c r="J489" s="7">
        <v>377513</v>
      </c>
      <c r="K489" s="7">
        <v>55351</v>
      </c>
      <c r="L489" s="7">
        <v>178594</v>
      </c>
      <c r="M489" s="7">
        <v>513297</v>
      </c>
      <c r="N489" s="7">
        <v>18595</v>
      </c>
      <c r="O489" s="7">
        <v>1143350</v>
      </c>
    </row>
    <row r="490" spans="1:15" x14ac:dyDescent="0.25">
      <c r="A490" s="201"/>
      <c r="B490" s="2" t="s">
        <v>13</v>
      </c>
      <c r="C490" s="4" t="s">
        <v>12</v>
      </c>
      <c r="D490" s="6">
        <v>841</v>
      </c>
      <c r="E490" s="6">
        <v>128</v>
      </c>
      <c r="F490" s="6">
        <v>408</v>
      </c>
      <c r="G490" s="7">
        <v>1082</v>
      </c>
      <c r="H490" s="6">
        <v>44</v>
      </c>
      <c r="I490" s="7">
        <v>2503</v>
      </c>
      <c r="J490" s="7">
        <v>354571</v>
      </c>
      <c r="K490" s="7">
        <v>53966</v>
      </c>
      <c r="L490" s="7">
        <v>172015</v>
      </c>
      <c r="M490" s="7">
        <v>456178</v>
      </c>
      <c r="N490" s="7">
        <v>18551</v>
      </c>
      <c r="O490" s="7">
        <v>1055281</v>
      </c>
    </row>
    <row r="491" spans="1:15" x14ac:dyDescent="0.25">
      <c r="A491" s="201"/>
      <c r="B491" s="2" t="s">
        <v>14</v>
      </c>
      <c r="C491" s="4" t="s">
        <v>11</v>
      </c>
      <c r="D491" s="7">
        <v>1675</v>
      </c>
      <c r="E491" s="6">
        <v>293</v>
      </c>
      <c r="F491" s="7">
        <v>1555</v>
      </c>
      <c r="G491" s="7">
        <v>2695</v>
      </c>
      <c r="H491" s="6">
        <v>144</v>
      </c>
      <c r="I491" s="7">
        <v>6362</v>
      </c>
      <c r="J491" s="7">
        <v>475461</v>
      </c>
      <c r="K491" s="7">
        <v>83170</v>
      </c>
      <c r="L491" s="7">
        <v>441398</v>
      </c>
      <c r="M491" s="7">
        <v>764996</v>
      </c>
      <c r="N491" s="7">
        <v>40875</v>
      </c>
      <c r="O491" s="7">
        <v>1805900</v>
      </c>
    </row>
    <row r="492" spans="1:15" x14ac:dyDescent="0.25">
      <c r="A492" s="201"/>
      <c r="B492" s="2" t="s">
        <v>14</v>
      </c>
      <c r="C492" s="4" t="s">
        <v>12</v>
      </c>
      <c r="D492" s="7">
        <v>1550</v>
      </c>
      <c r="E492" s="6">
        <v>274</v>
      </c>
      <c r="F492" s="7">
        <v>1407</v>
      </c>
      <c r="G492" s="7">
        <v>2484</v>
      </c>
      <c r="H492" s="6">
        <v>121</v>
      </c>
      <c r="I492" s="7">
        <v>5836</v>
      </c>
      <c r="J492" s="7">
        <v>463644</v>
      </c>
      <c r="K492" s="7">
        <v>81960</v>
      </c>
      <c r="L492" s="7">
        <v>420869</v>
      </c>
      <c r="M492" s="7">
        <v>743026</v>
      </c>
      <c r="N492" s="7">
        <v>36194</v>
      </c>
      <c r="O492" s="7">
        <v>1745693</v>
      </c>
    </row>
    <row r="493" spans="1:15" x14ac:dyDescent="0.25">
      <c r="A493" s="201"/>
      <c r="B493" s="2" t="s">
        <v>15</v>
      </c>
      <c r="C493" s="4" t="s">
        <v>11</v>
      </c>
      <c r="D493" s="6">
        <v>252</v>
      </c>
      <c r="E493" s="6">
        <v>47</v>
      </c>
      <c r="F493" s="6">
        <v>284</v>
      </c>
      <c r="G493" s="6">
        <v>366</v>
      </c>
      <c r="H493" s="6">
        <v>21</v>
      </c>
      <c r="I493" s="6">
        <v>970</v>
      </c>
      <c r="J493" s="7">
        <v>24579</v>
      </c>
      <c r="K493" s="7">
        <v>4584</v>
      </c>
      <c r="L493" s="7">
        <v>27701</v>
      </c>
      <c r="M493" s="7">
        <v>35699</v>
      </c>
      <c r="N493" s="7">
        <v>2048</v>
      </c>
      <c r="O493" s="7">
        <v>94611</v>
      </c>
    </row>
    <row r="494" spans="1:15" x14ac:dyDescent="0.25">
      <c r="A494" s="201"/>
      <c r="B494" s="2" t="s">
        <v>15</v>
      </c>
      <c r="C494" s="4" t="s">
        <v>12</v>
      </c>
      <c r="D494" s="6">
        <v>175</v>
      </c>
      <c r="E494" s="6">
        <v>41</v>
      </c>
      <c r="F494" s="6">
        <v>252</v>
      </c>
      <c r="G494" s="6">
        <v>299</v>
      </c>
      <c r="H494" s="6">
        <v>16</v>
      </c>
      <c r="I494" s="6">
        <v>783</v>
      </c>
      <c r="J494" s="7">
        <v>31081</v>
      </c>
      <c r="K494" s="7">
        <v>7282</v>
      </c>
      <c r="L494" s="7">
        <v>44756</v>
      </c>
      <c r="M494" s="7">
        <v>53103</v>
      </c>
      <c r="N494" s="7">
        <v>2842</v>
      </c>
      <c r="O494" s="7">
        <v>139064</v>
      </c>
    </row>
    <row r="495" spans="1:15" x14ac:dyDescent="0.25">
      <c r="A495" s="201"/>
      <c r="B495" s="2" t="s">
        <v>16</v>
      </c>
      <c r="C495" s="4" t="s">
        <v>11</v>
      </c>
      <c r="D495" s="7">
        <v>5420</v>
      </c>
      <c r="E495" s="7">
        <v>1352</v>
      </c>
      <c r="F495" s="7">
        <v>5394</v>
      </c>
      <c r="G495" s="7">
        <v>7361</v>
      </c>
      <c r="H495" s="6">
        <v>464</v>
      </c>
      <c r="I495" s="7">
        <v>19991</v>
      </c>
      <c r="J495" s="7">
        <v>484164</v>
      </c>
      <c r="K495" s="7">
        <v>120773</v>
      </c>
      <c r="L495" s="7">
        <v>481842</v>
      </c>
      <c r="M495" s="7">
        <v>657552</v>
      </c>
      <c r="N495" s="7">
        <v>41449</v>
      </c>
      <c r="O495" s="7">
        <v>1785780</v>
      </c>
    </row>
    <row r="496" spans="1:15" x14ac:dyDescent="0.25">
      <c r="A496" s="201"/>
      <c r="B496" s="2" t="s">
        <v>17</v>
      </c>
      <c r="C496" s="4" t="s">
        <v>12</v>
      </c>
      <c r="D496" s="7">
        <v>4979</v>
      </c>
      <c r="E496" s="7">
        <v>1053</v>
      </c>
      <c r="F496" s="7">
        <v>5066</v>
      </c>
      <c r="G496" s="7">
        <v>6931</v>
      </c>
      <c r="H496" s="6">
        <v>443</v>
      </c>
      <c r="I496" s="7">
        <v>18472</v>
      </c>
      <c r="J496" s="7">
        <v>887851</v>
      </c>
      <c r="K496" s="7">
        <v>187770</v>
      </c>
      <c r="L496" s="7">
        <v>903364</v>
      </c>
      <c r="M496" s="7">
        <v>1235930</v>
      </c>
      <c r="N496" s="7">
        <v>78995</v>
      </c>
      <c r="O496" s="7">
        <v>3293910</v>
      </c>
    </row>
    <row r="497" spans="1:15" x14ac:dyDescent="0.25">
      <c r="A497" s="201"/>
      <c r="B497" s="2" t="s">
        <v>18</v>
      </c>
      <c r="C497" s="4" t="s">
        <v>11</v>
      </c>
      <c r="D497" s="7">
        <v>1328</v>
      </c>
      <c r="E497" s="6">
        <v>289</v>
      </c>
      <c r="F497" s="7">
        <v>1703</v>
      </c>
      <c r="G497" s="7">
        <v>1786</v>
      </c>
      <c r="H497" s="6">
        <v>121</v>
      </c>
      <c r="I497" s="7">
        <v>5227</v>
      </c>
      <c r="J497" s="7">
        <v>212107</v>
      </c>
      <c r="K497" s="7">
        <v>46159</v>
      </c>
      <c r="L497" s="7">
        <v>272001</v>
      </c>
      <c r="M497" s="7">
        <v>285258</v>
      </c>
      <c r="N497" s="7">
        <v>19326</v>
      </c>
      <c r="O497" s="7">
        <v>834851</v>
      </c>
    </row>
    <row r="498" spans="1:15" x14ac:dyDescent="0.25">
      <c r="A498" s="201"/>
      <c r="B498" s="2" t="s">
        <v>19</v>
      </c>
      <c r="C498" s="4" t="s">
        <v>12</v>
      </c>
      <c r="D498" s="7">
        <v>2613</v>
      </c>
      <c r="E498" s="6">
        <v>511</v>
      </c>
      <c r="F498" s="7">
        <v>4037</v>
      </c>
      <c r="G498" s="7">
        <v>4071</v>
      </c>
      <c r="H498" s="6">
        <v>228</v>
      </c>
      <c r="I498" s="7">
        <v>11460</v>
      </c>
      <c r="J498" s="7">
        <v>516812</v>
      </c>
      <c r="K498" s="7">
        <v>101068</v>
      </c>
      <c r="L498" s="7">
        <v>798458</v>
      </c>
      <c r="M498" s="7">
        <v>805183</v>
      </c>
      <c r="N498" s="7">
        <v>45095</v>
      </c>
      <c r="O498" s="7">
        <v>2266616</v>
      </c>
    </row>
    <row r="499" spans="1:15" x14ac:dyDescent="0.25">
      <c r="A499" s="201"/>
      <c r="B499" s="202" t="s">
        <v>8</v>
      </c>
      <c r="C499" s="202"/>
      <c r="D499" s="7">
        <v>20143</v>
      </c>
      <c r="E499" s="7">
        <v>4160</v>
      </c>
      <c r="F499" s="7">
        <v>20702</v>
      </c>
      <c r="G499" s="7">
        <v>28610</v>
      </c>
      <c r="H499" s="7">
        <v>1661</v>
      </c>
      <c r="I499" s="10">
        <v>75276</v>
      </c>
      <c r="J499" s="7">
        <v>4015011</v>
      </c>
      <c r="K499" s="7">
        <v>760924</v>
      </c>
      <c r="L499" s="7">
        <v>3819284</v>
      </c>
      <c r="M499" s="7">
        <v>5699296</v>
      </c>
      <c r="N499" s="7">
        <v>310834</v>
      </c>
      <c r="O499" s="12">
        <v>14605349</v>
      </c>
    </row>
    <row r="500" spans="1:15" x14ac:dyDescent="0.25">
      <c r="A500" s="201" t="s">
        <v>57</v>
      </c>
      <c r="B500" s="2" t="s">
        <v>10</v>
      </c>
      <c r="C500" s="4" t="s">
        <v>11</v>
      </c>
      <c r="D500" s="6">
        <v>1</v>
      </c>
      <c r="E500" s="6">
        <v>1</v>
      </c>
      <c r="F500" s="6">
        <v>130</v>
      </c>
      <c r="G500" s="6">
        <v>1</v>
      </c>
      <c r="H500" s="6">
        <v>9</v>
      </c>
      <c r="I500" s="6">
        <v>142</v>
      </c>
      <c r="J500" s="6">
        <v>435</v>
      </c>
      <c r="K500" s="6">
        <v>435</v>
      </c>
      <c r="L500" s="7">
        <v>56512</v>
      </c>
      <c r="M500" s="6">
        <v>435</v>
      </c>
      <c r="N500" s="7">
        <v>3912</v>
      </c>
      <c r="O500" s="7">
        <v>61729</v>
      </c>
    </row>
    <row r="501" spans="1:15" x14ac:dyDescent="0.25">
      <c r="A501" s="201"/>
      <c r="B501" s="2" t="s">
        <v>10</v>
      </c>
      <c r="C501" s="4" t="s">
        <v>12</v>
      </c>
      <c r="D501" s="5"/>
      <c r="E501" s="5"/>
      <c r="F501" s="6">
        <v>127</v>
      </c>
      <c r="G501" s="5"/>
      <c r="H501" s="6">
        <v>6</v>
      </c>
      <c r="I501" s="6">
        <v>133</v>
      </c>
      <c r="J501" s="5"/>
      <c r="K501" s="5"/>
      <c r="L501" s="7">
        <v>53551</v>
      </c>
      <c r="M501" s="5"/>
      <c r="N501" s="7">
        <v>2530</v>
      </c>
      <c r="O501" s="7">
        <v>56081</v>
      </c>
    </row>
    <row r="502" spans="1:15" x14ac:dyDescent="0.25">
      <c r="A502" s="201"/>
      <c r="B502" s="2" t="s">
        <v>13</v>
      </c>
      <c r="C502" s="4" t="s">
        <v>11</v>
      </c>
      <c r="D502" s="6">
        <v>11</v>
      </c>
      <c r="E502" s="6">
        <v>3</v>
      </c>
      <c r="F502" s="6">
        <v>663</v>
      </c>
      <c r="G502" s="6">
        <v>7</v>
      </c>
      <c r="H502" s="6">
        <v>71</v>
      </c>
      <c r="I502" s="6">
        <v>755</v>
      </c>
      <c r="J502" s="7">
        <v>4757</v>
      </c>
      <c r="K502" s="7">
        <v>1297</v>
      </c>
      <c r="L502" s="7">
        <v>286702</v>
      </c>
      <c r="M502" s="7">
        <v>3027</v>
      </c>
      <c r="N502" s="7">
        <v>30703</v>
      </c>
      <c r="O502" s="7">
        <v>326486</v>
      </c>
    </row>
    <row r="503" spans="1:15" x14ac:dyDescent="0.25">
      <c r="A503" s="201"/>
      <c r="B503" s="2" t="s">
        <v>13</v>
      </c>
      <c r="C503" s="4" t="s">
        <v>12</v>
      </c>
      <c r="D503" s="6">
        <v>11</v>
      </c>
      <c r="E503" s="6">
        <v>4</v>
      </c>
      <c r="F503" s="6">
        <v>602</v>
      </c>
      <c r="G503" s="6">
        <v>2</v>
      </c>
      <c r="H503" s="6">
        <v>73</v>
      </c>
      <c r="I503" s="6">
        <v>692</v>
      </c>
      <c r="J503" s="7">
        <v>4638</v>
      </c>
      <c r="K503" s="7">
        <v>1686</v>
      </c>
      <c r="L503" s="7">
        <v>253807</v>
      </c>
      <c r="M503" s="6">
        <v>843</v>
      </c>
      <c r="N503" s="7">
        <v>30777</v>
      </c>
      <c r="O503" s="7">
        <v>291751</v>
      </c>
    </row>
    <row r="504" spans="1:15" x14ac:dyDescent="0.25">
      <c r="A504" s="201"/>
      <c r="B504" s="2" t="s">
        <v>14</v>
      </c>
      <c r="C504" s="4" t="s">
        <v>11</v>
      </c>
      <c r="D504" s="6">
        <v>15</v>
      </c>
      <c r="E504" s="6">
        <v>13</v>
      </c>
      <c r="F504" s="7">
        <v>1785</v>
      </c>
      <c r="G504" s="6">
        <v>5</v>
      </c>
      <c r="H504" s="6">
        <v>361</v>
      </c>
      <c r="I504" s="7">
        <v>2179</v>
      </c>
      <c r="J504" s="7">
        <v>4258</v>
      </c>
      <c r="K504" s="7">
        <v>3690</v>
      </c>
      <c r="L504" s="7">
        <v>506685</v>
      </c>
      <c r="M504" s="7">
        <v>1419</v>
      </c>
      <c r="N504" s="7">
        <v>102473</v>
      </c>
      <c r="O504" s="7">
        <v>618525</v>
      </c>
    </row>
    <row r="505" spans="1:15" x14ac:dyDescent="0.25">
      <c r="A505" s="201"/>
      <c r="B505" s="2" t="s">
        <v>14</v>
      </c>
      <c r="C505" s="4" t="s">
        <v>12</v>
      </c>
      <c r="D505" s="6">
        <v>15</v>
      </c>
      <c r="E505" s="6">
        <v>18</v>
      </c>
      <c r="F505" s="7">
        <v>1729</v>
      </c>
      <c r="G505" s="6">
        <v>6</v>
      </c>
      <c r="H505" s="6">
        <v>323</v>
      </c>
      <c r="I505" s="7">
        <v>2091</v>
      </c>
      <c r="J505" s="7">
        <v>4487</v>
      </c>
      <c r="K505" s="7">
        <v>5384</v>
      </c>
      <c r="L505" s="7">
        <v>517187</v>
      </c>
      <c r="M505" s="7">
        <v>1795</v>
      </c>
      <c r="N505" s="7">
        <v>96617</v>
      </c>
      <c r="O505" s="7">
        <v>625470</v>
      </c>
    </row>
    <row r="506" spans="1:15" x14ac:dyDescent="0.25">
      <c r="A506" s="201"/>
      <c r="B506" s="2" t="s">
        <v>15</v>
      </c>
      <c r="C506" s="4" t="s">
        <v>11</v>
      </c>
      <c r="D506" s="6">
        <v>2</v>
      </c>
      <c r="E506" s="6">
        <v>4</v>
      </c>
      <c r="F506" s="6">
        <v>339</v>
      </c>
      <c r="G506" s="5"/>
      <c r="H506" s="6">
        <v>68</v>
      </c>
      <c r="I506" s="6">
        <v>413</v>
      </c>
      <c r="J506" s="6">
        <v>195</v>
      </c>
      <c r="K506" s="6">
        <v>390</v>
      </c>
      <c r="L506" s="7">
        <v>33065</v>
      </c>
      <c r="M506" s="5"/>
      <c r="N506" s="7">
        <v>6633</v>
      </c>
      <c r="O506" s="7">
        <v>40283</v>
      </c>
    </row>
    <row r="507" spans="1:15" x14ac:dyDescent="0.25">
      <c r="A507" s="201"/>
      <c r="B507" s="2" t="s">
        <v>15</v>
      </c>
      <c r="C507" s="4" t="s">
        <v>12</v>
      </c>
      <c r="D507" s="6">
        <v>1</v>
      </c>
      <c r="E507" s="6">
        <v>5</v>
      </c>
      <c r="F507" s="6">
        <v>219</v>
      </c>
      <c r="G507" s="6">
        <v>1</v>
      </c>
      <c r="H507" s="6">
        <v>40</v>
      </c>
      <c r="I507" s="6">
        <v>266</v>
      </c>
      <c r="J507" s="6">
        <v>178</v>
      </c>
      <c r="K507" s="6">
        <v>888</v>
      </c>
      <c r="L507" s="7">
        <v>38895</v>
      </c>
      <c r="M507" s="6">
        <v>178</v>
      </c>
      <c r="N507" s="7">
        <v>7104</v>
      </c>
      <c r="O507" s="7">
        <v>47243</v>
      </c>
    </row>
    <row r="508" spans="1:15" x14ac:dyDescent="0.25">
      <c r="A508" s="201"/>
      <c r="B508" s="2" t="s">
        <v>16</v>
      </c>
      <c r="C508" s="4" t="s">
        <v>11</v>
      </c>
      <c r="D508" s="6">
        <v>60</v>
      </c>
      <c r="E508" s="6">
        <v>163</v>
      </c>
      <c r="F508" s="7">
        <v>5262</v>
      </c>
      <c r="G508" s="6">
        <v>7</v>
      </c>
      <c r="H508" s="7">
        <v>1091</v>
      </c>
      <c r="I508" s="7">
        <v>6583</v>
      </c>
      <c r="J508" s="7">
        <v>5360</v>
      </c>
      <c r="K508" s="7">
        <v>14561</v>
      </c>
      <c r="L508" s="7">
        <v>470050</v>
      </c>
      <c r="M508" s="6">
        <v>625</v>
      </c>
      <c r="N508" s="7">
        <v>97458</v>
      </c>
      <c r="O508" s="7">
        <v>588054</v>
      </c>
    </row>
    <row r="509" spans="1:15" x14ac:dyDescent="0.25">
      <c r="A509" s="201"/>
      <c r="B509" s="2" t="s">
        <v>17</v>
      </c>
      <c r="C509" s="4" t="s">
        <v>12</v>
      </c>
      <c r="D509" s="6">
        <v>38</v>
      </c>
      <c r="E509" s="6">
        <v>69</v>
      </c>
      <c r="F509" s="7">
        <v>4584</v>
      </c>
      <c r="G509" s="6">
        <v>14</v>
      </c>
      <c r="H509" s="6">
        <v>975</v>
      </c>
      <c r="I509" s="7">
        <v>5680</v>
      </c>
      <c r="J509" s="7">
        <v>6776</v>
      </c>
      <c r="K509" s="7">
        <v>12304</v>
      </c>
      <c r="L509" s="7">
        <v>817415</v>
      </c>
      <c r="M509" s="7">
        <v>2496</v>
      </c>
      <c r="N509" s="7">
        <v>173861</v>
      </c>
      <c r="O509" s="7">
        <v>1012852</v>
      </c>
    </row>
    <row r="510" spans="1:15" x14ac:dyDescent="0.25">
      <c r="A510" s="201"/>
      <c r="B510" s="2" t="s">
        <v>18</v>
      </c>
      <c r="C510" s="4" t="s">
        <v>11</v>
      </c>
      <c r="D510" s="6">
        <v>2</v>
      </c>
      <c r="E510" s="6">
        <v>11</v>
      </c>
      <c r="F510" s="7">
        <v>1319</v>
      </c>
      <c r="G510" s="6">
        <v>1</v>
      </c>
      <c r="H510" s="6">
        <v>255</v>
      </c>
      <c r="I510" s="7">
        <v>1588</v>
      </c>
      <c r="J510" s="6">
        <v>319</v>
      </c>
      <c r="K510" s="7">
        <v>1757</v>
      </c>
      <c r="L510" s="7">
        <v>210669</v>
      </c>
      <c r="M510" s="6">
        <v>160</v>
      </c>
      <c r="N510" s="7">
        <v>40728</v>
      </c>
      <c r="O510" s="7">
        <v>253633</v>
      </c>
    </row>
    <row r="511" spans="1:15" x14ac:dyDescent="0.25">
      <c r="A511" s="201"/>
      <c r="B511" s="2" t="s">
        <v>19</v>
      </c>
      <c r="C511" s="4" t="s">
        <v>12</v>
      </c>
      <c r="D511" s="6">
        <v>12</v>
      </c>
      <c r="E511" s="6">
        <v>27</v>
      </c>
      <c r="F511" s="7">
        <v>2984</v>
      </c>
      <c r="G511" s="6">
        <v>1</v>
      </c>
      <c r="H511" s="6">
        <v>620</v>
      </c>
      <c r="I511" s="7">
        <v>3644</v>
      </c>
      <c r="J511" s="7">
        <v>2373</v>
      </c>
      <c r="K511" s="7">
        <v>5340</v>
      </c>
      <c r="L511" s="7">
        <v>590190</v>
      </c>
      <c r="M511" s="6">
        <v>198</v>
      </c>
      <c r="N511" s="7">
        <v>122627</v>
      </c>
      <c r="O511" s="7">
        <v>720728</v>
      </c>
    </row>
    <row r="512" spans="1:15" x14ac:dyDescent="0.25">
      <c r="A512" s="201"/>
      <c r="B512" s="202" t="s">
        <v>8</v>
      </c>
      <c r="C512" s="202"/>
      <c r="D512" s="6">
        <v>168</v>
      </c>
      <c r="E512" s="6">
        <v>318</v>
      </c>
      <c r="F512" s="7">
        <v>19743</v>
      </c>
      <c r="G512" s="6">
        <v>45</v>
      </c>
      <c r="H512" s="7">
        <v>3892</v>
      </c>
      <c r="I512" s="10">
        <v>24166</v>
      </c>
      <c r="J512" s="7">
        <v>33776</v>
      </c>
      <c r="K512" s="7">
        <v>47732</v>
      </c>
      <c r="L512" s="7">
        <v>3834728</v>
      </c>
      <c r="M512" s="7">
        <v>11176</v>
      </c>
      <c r="N512" s="7">
        <v>715423</v>
      </c>
      <c r="O512" s="12">
        <v>4642835</v>
      </c>
    </row>
    <row r="513" spans="1:15" x14ac:dyDescent="0.25">
      <c r="A513" s="201" t="s">
        <v>58</v>
      </c>
      <c r="B513" s="2" t="s">
        <v>10</v>
      </c>
      <c r="C513" s="4" t="s">
        <v>11</v>
      </c>
      <c r="D513" s="6">
        <v>2</v>
      </c>
      <c r="E513" s="5"/>
      <c r="F513" s="6">
        <v>79</v>
      </c>
      <c r="G513" s="6">
        <v>17</v>
      </c>
      <c r="H513" s="6">
        <v>1</v>
      </c>
      <c r="I513" s="6">
        <v>99</v>
      </c>
      <c r="J513" s="6">
        <v>869</v>
      </c>
      <c r="K513" s="5"/>
      <c r="L513" s="7">
        <v>34342</v>
      </c>
      <c r="M513" s="7">
        <v>7390</v>
      </c>
      <c r="N513" s="6">
        <v>435</v>
      </c>
      <c r="O513" s="7">
        <v>43036</v>
      </c>
    </row>
    <row r="514" spans="1:15" x14ac:dyDescent="0.25">
      <c r="A514" s="201"/>
      <c r="B514" s="2" t="s">
        <v>10</v>
      </c>
      <c r="C514" s="4" t="s">
        <v>12</v>
      </c>
      <c r="D514" s="6">
        <v>2</v>
      </c>
      <c r="E514" s="6">
        <v>2</v>
      </c>
      <c r="F514" s="6">
        <v>62</v>
      </c>
      <c r="G514" s="6">
        <v>21</v>
      </c>
      <c r="H514" s="5"/>
      <c r="I514" s="6">
        <v>87</v>
      </c>
      <c r="J514" s="6">
        <v>843</v>
      </c>
      <c r="K514" s="6">
        <v>843</v>
      </c>
      <c r="L514" s="7">
        <v>26143</v>
      </c>
      <c r="M514" s="7">
        <v>8855</v>
      </c>
      <c r="N514" s="5"/>
      <c r="O514" s="7">
        <v>36684</v>
      </c>
    </row>
    <row r="515" spans="1:15" x14ac:dyDescent="0.25">
      <c r="A515" s="201"/>
      <c r="B515" s="2" t="s">
        <v>13</v>
      </c>
      <c r="C515" s="4" t="s">
        <v>11</v>
      </c>
      <c r="D515" s="6">
        <v>14</v>
      </c>
      <c r="E515" s="6">
        <v>6</v>
      </c>
      <c r="F515" s="6">
        <v>480</v>
      </c>
      <c r="G515" s="6">
        <v>152</v>
      </c>
      <c r="H515" s="6">
        <v>9</v>
      </c>
      <c r="I515" s="6">
        <v>661</v>
      </c>
      <c r="J515" s="7">
        <v>6054</v>
      </c>
      <c r="K515" s="7">
        <v>2595</v>
      </c>
      <c r="L515" s="7">
        <v>207567</v>
      </c>
      <c r="M515" s="7">
        <v>65730</v>
      </c>
      <c r="N515" s="7">
        <v>3892</v>
      </c>
      <c r="O515" s="7">
        <v>285838</v>
      </c>
    </row>
    <row r="516" spans="1:15" x14ac:dyDescent="0.25">
      <c r="A516" s="201"/>
      <c r="B516" s="2" t="s">
        <v>13</v>
      </c>
      <c r="C516" s="4" t="s">
        <v>12</v>
      </c>
      <c r="D516" s="6">
        <v>22</v>
      </c>
      <c r="E516" s="6">
        <v>7</v>
      </c>
      <c r="F516" s="6">
        <v>450</v>
      </c>
      <c r="G516" s="6">
        <v>114</v>
      </c>
      <c r="H516" s="6">
        <v>4</v>
      </c>
      <c r="I516" s="6">
        <v>597</v>
      </c>
      <c r="J516" s="7">
        <v>9275</v>
      </c>
      <c r="K516" s="7">
        <v>2951</v>
      </c>
      <c r="L516" s="7">
        <v>189723</v>
      </c>
      <c r="M516" s="7">
        <v>48063</v>
      </c>
      <c r="N516" s="7">
        <v>1686</v>
      </c>
      <c r="O516" s="7">
        <v>251698</v>
      </c>
    </row>
    <row r="517" spans="1:15" x14ac:dyDescent="0.25">
      <c r="A517" s="201"/>
      <c r="B517" s="2" t="s">
        <v>14</v>
      </c>
      <c r="C517" s="4" t="s">
        <v>11</v>
      </c>
      <c r="D517" s="6">
        <v>46</v>
      </c>
      <c r="E517" s="6">
        <v>53</v>
      </c>
      <c r="F517" s="7">
        <v>1485</v>
      </c>
      <c r="G517" s="6">
        <v>468</v>
      </c>
      <c r="H517" s="6">
        <v>5</v>
      </c>
      <c r="I517" s="7">
        <v>2057</v>
      </c>
      <c r="J517" s="7">
        <v>13057</v>
      </c>
      <c r="K517" s="7">
        <v>15044</v>
      </c>
      <c r="L517" s="7">
        <v>421528</v>
      </c>
      <c r="M517" s="7">
        <v>132845</v>
      </c>
      <c r="N517" s="7">
        <v>1419</v>
      </c>
      <c r="O517" s="7">
        <v>583893</v>
      </c>
    </row>
    <row r="518" spans="1:15" x14ac:dyDescent="0.25">
      <c r="A518" s="201"/>
      <c r="B518" s="2" t="s">
        <v>14</v>
      </c>
      <c r="C518" s="4" t="s">
        <v>12</v>
      </c>
      <c r="D518" s="6">
        <v>39</v>
      </c>
      <c r="E518" s="6">
        <v>61</v>
      </c>
      <c r="F518" s="7">
        <v>1341</v>
      </c>
      <c r="G518" s="6">
        <v>429</v>
      </c>
      <c r="H518" s="6">
        <v>11</v>
      </c>
      <c r="I518" s="7">
        <v>1881</v>
      </c>
      <c r="J518" s="7">
        <v>11666</v>
      </c>
      <c r="K518" s="7">
        <v>18247</v>
      </c>
      <c r="L518" s="7">
        <v>401127</v>
      </c>
      <c r="M518" s="7">
        <v>128325</v>
      </c>
      <c r="N518" s="7">
        <v>3290</v>
      </c>
      <c r="O518" s="7">
        <v>562655</v>
      </c>
    </row>
    <row r="519" spans="1:15" x14ac:dyDescent="0.25">
      <c r="A519" s="201"/>
      <c r="B519" s="2" t="s">
        <v>15</v>
      </c>
      <c r="C519" s="4" t="s">
        <v>11</v>
      </c>
      <c r="D519" s="6">
        <v>7</v>
      </c>
      <c r="E519" s="6">
        <v>8</v>
      </c>
      <c r="F519" s="6">
        <v>260</v>
      </c>
      <c r="G519" s="6">
        <v>90</v>
      </c>
      <c r="H519" s="6">
        <v>1</v>
      </c>
      <c r="I519" s="6">
        <v>366</v>
      </c>
      <c r="J519" s="6">
        <v>683</v>
      </c>
      <c r="K519" s="6">
        <v>780</v>
      </c>
      <c r="L519" s="7">
        <v>25360</v>
      </c>
      <c r="M519" s="7">
        <v>8778</v>
      </c>
      <c r="N519" s="6">
        <v>98</v>
      </c>
      <c r="O519" s="7">
        <v>35699</v>
      </c>
    </row>
    <row r="520" spans="1:15" x14ac:dyDescent="0.25">
      <c r="A520" s="201"/>
      <c r="B520" s="2" t="s">
        <v>15</v>
      </c>
      <c r="C520" s="4" t="s">
        <v>12</v>
      </c>
      <c r="D520" s="6">
        <v>3</v>
      </c>
      <c r="E520" s="6">
        <v>9</v>
      </c>
      <c r="F520" s="6">
        <v>149</v>
      </c>
      <c r="G520" s="6">
        <v>49</v>
      </c>
      <c r="H520" s="6">
        <v>3</v>
      </c>
      <c r="I520" s="6">
        <v>213</v>
      </c>
      <c r="J520" s="6">
        <v>533</v>
      </c>
      <c r="K520" s="7">
        <v>1598</v>
      </c>
      <c r="L520" s="7">
        <v>26463</v>
      </c>
      <c r="M520" s="7">
        <v>8703</v>
      </c>
      <c r="N520" s="6">
        <v>533</v>
      </c>
      <c r="O520" s="7">
        <v>37830</v>
      </c>
    </row>
    <row r="521" spans="1:15" x14ac:dyDescent="0.25">
      <c r="A521" s="201"/>
      <c r="B521" s="2" t="s">
        <v>16</v>
      </c>
      <c r="C521" s="4" t="s">
        <v>11</v>
      </c>
      <c r="D521" s="6">
        <v>216</v>
      </c>
      <c r="E521" s="6">
        <v>358</v>
      </c>
      <c r="F521" s="7">
        <v>4953</v>
      </c>
      <c r="G521" s="7">
        <v>1360</v>
      </c>
      <c r="H521" s="6">
        <v>57</v>
      </c>
      <c r="I521" s="7">
        <v>6944</v>
      </c>
      <c r="J521" s="7">
        <v>19295</v>
      </c>
      <c r="K521" s="7">
        <v>31980</v>
      </c>
      <c r="L521" s="7">
        <v>442448</v>
      </c>
      <c r="M521" s="7">
        <v>121488</v>
      </c>
      <c r="N521" s="7">
        <v>5092</v>
      </c>
      <c r="O521" s="7">
        <v>620303</v>
      </c>
    </row>
    <row r="522" spans="1:15" x14ac:dyDescent="0.25">
      <c r="A522" s="201"/>
      <c r="B522" s="2" t="s">
        <v>17</v>
      </c>
      <c r="C522" s="4" t="s">
        <v>12</v>
      </c>
      <c r="D522" s="6">
        <v>160</v>
      </c>
      <c r="E522" s="6">
        <v>214</v>
      </c>
      <c r="F522" s="7">
        <v>3887</v>
      </c>
      <c r="G522" s="7">
        <v>1156</v>
      </c>
      <c r="H522" s="6">
        <v>34</v>
      </c>
      <c r="I522" s="7">
        <v>5451</v>
      </c>
      <c r="J522" s="7">
        <v>28531</v>
      </c>
      <c r="K522" s="7">
        <v>38160</v>
      </c>
      <c r="L522" s="7">
        <v>693126</v>
      </c>
      <c r="M522" s="7">
        <v>206137</v>
      </c>
      <c r="N522" s="7">
        <v>6063</v>
      </c>
      <c r="O522" s="7">
        <v>972017</v>
      </c>
    </row>
    <row r="523" spans="1:15" x14ac:dyDescent="0.25">
      <c r="A523" s="201"/>
      <c r="B523" s="2" t="s">
        <v>18</v>
      </c>
      <c r="C523" s="4" t="s">
        <v>11</v>
      </c>
      <c r="D523" s="6">
        <v>17</v>
      </c>
      <c r="E523" s="6">
        <v>87</v>
      </c>
      <c r="F523" s="7">
        <v>1670</v>
      </c>
      <c r="G523" s="6">
        <v>402</v>
      </c>
      <c r="H523" s="6">
        <v>3</v>
      </c>
      <c r="I523" s="7">
        <v>2179</v>
      </c>
      <c r="J523" s="7">
        <v>2715</v>
      </c>
      <c r="K523" s="7">
        <v>13896</v>
      </c>
      <c r="L523" s="7">
        <v>266730</v>
      </c>
      <c r="M523" s="7">
        <v>64207</v>
      </c>
      <c r="N523" s="6">
        <v>479</v>
      </c>
      <c r="O523" s="7">
        <v>348027</v>
      </c>
    </row>
    <row r="524" spans="1:15" x14ac:dyDescent="0.25">
      <c r="A524" s="201"/>
      <c r="B524" s="2" t="s">
        <v>19</v>
      </c>
      <c r="C524" s="4" t="s">
        <v>12</v>
      </c>
      <c r="D524" s="6">
        <v>36</v>
      </c>
      <c r="E524" s="6">
        <v>130</v>
      </c>
      <c r="F524" s="7">
        <v>3672</v>
      </c>
      <c r="G524" s="6">
        <v>824</v>
      </c>
      <c r="H524" s="6">
        <v>5</v>
      </c>
      <c r="I524" s="7">
        <v>4667</v>
      </c>
      <c r="J524" s="7">
        <v>7120</v>
      </c>
      <c r="K524" s="7">
        <v>25712</v>
      </c>
      <c r="L524" s="7">
        <v>726266</v>
      </c>
      <c r="M524" s="7">
        <v>162975</v>
      </c>
      <c r="N524" s="6">
        <v>989</v>
      </c>
      <c r="O524" s="7">
        <v>923062</v>
      </c>
    </row>
    <row r="525" spans="1:15" x14ac:dyDescent="0.25">
      <c r="A525" s="201"/>
      <c r="B525" s="202" t="s">
        <v>8</v>
      </c>
      <c r="C525" s="202"/>
      <c r="D525" s="6">
        <v>564</v>
      </c>
      <c r="E525" s="6">
        <v>935</v>
      </c>
      <c r="F525" s="7">
        <v>18488</v>
      </c>
      <c r="G525" s="7">
        <v>5082</v>
      </c>
      <c r="H525" s="6">
        <v>133</v>
      </c>
      <c r="I525" s="10">
        <v>25202</v>
      </c>
      <c r="J525" s="7">
        <v>100641</v>
      </c>
      <c r="K525" s="7">
        <v>151806</v>
      </c>
      <c r="L525" s="7">
        <v>3460823</v>
      </c>
      <c r="M525" s="7">
        <v>963496</v>
      </c>
      <c r="N525" s="7">
        <v>23976</v>
      </c>
      <c r="O525" s="12">
        <v>4700742</v>
      </c>
    </row>
    <row r="526" spans="1:15" x14ac:dyDescent="0.25">
      <c r="A526" s="201" t="s">
        <v>59</v>
      </c>
      <c r="B526" s="2" t="s">
        <v>10</v>
      </c>
      <c r="C526" s="4" t="s">
        <v>11</v>
      </c>
      <c r="D526" s="5"/>
      <c r="E526" s="5"/>
      <c r="F526" s="6">
        <v>22</v>
      </c>
      <c r="G526" s="6">
        <v>20</v>
      </c>
      <c r="H526" s="5"/>
      <c r="I526" s="6">
        <v>42</v>
      </c>
      <c r="J526" s="5"/>
      <c r="K526" s="5"/>
      <c r="L526" s="7">
        <v>10501</v>
      </c>
      <c r="M526" s="7">
        <v>9546</v>
      </c>
      <c r="N526" s="5"/>
      <c r="O526" s="7">
        <v>20047</v>
      </c>
    </row>
    <row r="527" spans="1:15" x14ac:dyDescent="0.25">
      <c r="A527" s="201"/>
      <c r="B527" s="2" t="s">
        <v>10</v>
      </c>
      <c r="C527" s="4" t="s">
        <v>12</v>
      </c>
      <c r="D527" s="5"/>
      <c r="E527" s="5"/>
      <c r="F527" s="6">
        <v>15</v>
      </c>
      <c r="G527" s="6">
        <v>23</v>
      </c>
      <c r="H527" s="5"/>
      <c r="I527" s="6">
        <v>38</v>
      </c>
      <c r="J527" s="5"/>
      <c r="K527" s="5"/>
      <c r="L527" s="7">
        <v>6945</v>
      </c>
      <c r="M527" s="7">
        <v>10649</v>
      </c>
      <c r="N527" s="5"/>
      <c r="O527" s="7">
        <v>17594</v>
      </c>
    </row>
    <row r="528" spans="1:15" x14ac:dyDescent="0.25">
      <c r="A528" s="201"/>
      <c r="B528" s="2" t="s">
        <v>13</v>
      </c>
      <c r="C528" s="4" t="s">
        <v>11</v>
      </c>
      <c r="D528" s="6">
        <v>8</v>
      </c>
      <c r="E528" s="5"/>
      <c r="F528" s="6">
        <v>82</v>
      </c>
      <c r="G528" s="6">
        <v>151</v>
      </c>
      <c r="H528" s="6">
        <v>3</v>
      </c>
      <c r="I528" s="6">
        <v>244</v>
      </c>
      <c r="J528" s="7">
        <v>3798</v>
      </c>
      <c r="K528" s="5"/>
      <c r="L528" s="7">
        <v>38934</v>
      </c>
      <c r="M528" s="7">
        <v>71696</v>
      </c>
      <c r="N528" s="7">
        <v>1424</v>
      </c>
      <c r="O528" s="7">
        <v>115852</v>
      </c>
    </row>
    <row r="529" spans="1:15" x14ac:dyDescent="0.25">
      <c r="A529" s="201"/>
      <c r="B529" s="2" t="s">
        <v>13</v>
      </c>
      <c r="C529" s="4" t="s">
        <v>12</v>
      </c>
      <c r="D529" s="6">
        <v>4</v>
      </c>
      <c r="E529" s="6">
        <v>3</v>
      </c>
      <c r="F529" s="6">
        <v>97</v>
      </c>
      <c r="G529" s="6">
        <v>161</v>
      </c>
      <c r="H529" s="6">
        <v>2</v>
      </c>
      <c r="I529" s="6">
        <v>267</v>
      </c>
      <c r="J529" s="7">
        <v>1852</v>
      </c>
      <c r="K529" s="7">
        <v>1389</v>
      </c>
      <c r="L529" s="7">
        <v>44904</v>
      </c>
      <c r="M529" s="7">
        <v>74531</v>
      </c>
      <c r="N529" s="6">
        <v>926</v>
      </c>
      <c r="O529" s="7">
        <v>123602</v>
      </c>
    </row>
    <row r="530" spans="1:15" x14ac:dyDescent="0.25">
      <c r="A530" s="201"/>
      <c r="B530" s="2" t="s">
        <v>14</v>
      </c>
      <c r="C530" s="4" t="s">
        <v>11</v>
      </c>
      <c r="D530" s="6">
        <v>16</v>
      </c>
      <c r="E530" s="6">
        <v>2</v>
      </c>
      <c r="F530" s="6">
        <v>449</v>
      </c>
      <c r="G530" s="6">
        <v>413</v>
      </c>
      <c r="H530" s="6">
        <v>6</v>
      </c>
      <c r="I530" s="6">
        <v>886</v>
      </c>
      <c r="J530" s="7">
        <v>4987</v>
      </c>
      <c r="K530" s="6">
        <v>623</v>
      </c>
      <c r="L530" s="7">
        <v>139942</v>
      </c>
      <c r="M530" s="7">
        <v>128722</v>
      </c>
      <c r="N530" s="7">
        <v>1870</v>
      </c>
      <c r="O530" s="7">
        <v>276144</v>
      </c>
    </row>
    <row r="531" spans="1:15" x14ac:dyDescent="0.25">
      <c r="A531" s="201"/>
      <c r="B531" s="2" t="s">
        <v>14</v>
      </c>
      <c r="C531" s="4" t="s">
        <v>12</v>
      </c>
      <c r="D531" s="6">
        <v>8</v>
      </c>
      <c r="E531" s="6">
        <v>4</v>
      </c>
      <c r="F531" s="6">
        <v>393</v>
      </c>
      <c r="G531" s="6">
        <v>390</v>
      </c>
      <c r="H531" s="6">
        <v>3</v>
      </c>
      <c r="I531" s="6">
        <v>798</v>
      </c>
      <c r="J531" s="7">
        <v>2628</v>
      </c>
      <c r="K531" s="7">
        <v>1314</v>
      </c>
      <c r="L531" s="7">
        <v>129077</v>
      </c>
      <c r="M531" s="7">
        <v>128091</v>
      </c>
      <c r="N531" s="6">
        <v>985</v>
      </c>
      <c r="O531" s="7">
        <v>262095</v>
      </c>
    </row>
    <row r="532" spans="1:15" x14ac:dyDescent="0.25">
      <c r="A532" s="201"/>
      <c r="B532" s="2" t="s">
        <v>15</v>
      </c>
      <c r="C532" s="4" t="s">
        <v>11</v>
      </c>
      <c r="D532" s="6">
        <v>1</v>
      </c>
      <c r="E532" s="5"/>
      <c r="F532" s="6">
        <v>87</v>
      </c>
      <c r="G532" s="6">
        <v>62</v>
      </c>
      <c r="H532" s="6">
        <v>1</v>
      </c>
      <c r="I532" s="6">
        <v>151</v>
      </c>
      <c r="J532" s="6">
        <v>107</v>
      </c>
      <c r="K532" s="5"/>
      <c r="L532" s="7">
        <v>9317</v>
      </c>
      <c r="M532" s="7">
        <v>6640</v>
      </c>
      <c r="N532" s="6">
        <v>107</v>
      </c>
      <c r="O532" s="7">
        <v>16171</v>
      </c>
    </row>
    <row r="533" spans="1:15" x14ac:dyDescent="0.25">
      <c r="A533" s="201"/>
      <c r="B533" s="2" t="s">
        <v>15</v>
      </c>
      <c r="C533" s="4" t="s">
        <v>12</v>
      </c>
      <c r="D533" s="6">
        <v>2</v>
      </c>
      <c r="E533" s="6">
        <v>1</v>
      </c>
      <c r="F533" s="6">
        <v>56</v>
      </c>
      <c r="G533" s="6">
        <v>42</v>
      </c>
      <c r="H533" s="5"/>
      <c r="I533" s="6">
        <v>101</v>
      </c>
      <c r="J533" s="6">
        <v>390</v>
      </c>
      <c r="K533" s="6">
        <v>195</v>
      </c>
      <c r="L533" s="7">
        <v>10920</v>
      </c>
      <c r="M533" s="7">
        <v>8190</v>
      </c>
      <c r="N533" s="5"/>
      <c r="O533" s="7">
        <v>19695</v>
      </c>
    </row>
    <row r="534" spans="1:15" x14ac:dyDescent="0.25">
      <c r="A534" s="201"/>
      <c r="B534" s="2" t="s">
        <v>16</v>
      </c>
      <c r="C534" s="4" t="s">
        <v>11</v>
      </c>
      <c r="D534" s="6">
        <v>72</v>
      </c>
      <c r="E534" s="6">
        <v>93</v>
      </c>
      <c r="F534" s="7">
        <v>1924</v>
      </c>
      <c r="G534" s="7">
        <v>1595</v>
      </c>
      <c r="H534" s="6">
        <v>14</v>
      </c>
      <c r="I534" s="7">
        <v>3698</v>
      </c>
      <c r="J534" s="7">
        <v>7062</v>
      </c>
      <c r="K534" s="7">
        <v>9122</v>
      </c>
      <c r="L534" s="7">
        <v>188713</v>
      </c>
      <c r="M534" s="7">
        <v>156443</v>
      </c>
      <c r="N534" s="7">
        <v>1373</v>
      </c>
      <c r="O534" s="7">
        <v>362713</v>
      </c>
    </row>
    <row r="535" spans="1:15" x14ac:dyDescent="0.25">
      <c r="A535" s="201"/>
      <c r="B535" s="2" t="s">
        <v>17</v>
      </c>
      <c r="C535" s="4" t="s">
        <v>12</v>
      </c>
      <c r="D535" s="6">
        <v>39</v>
      </c>
      <c r="E535" s="6">
        <v>22</v>
      </c>
      <c r="F535" s="7">
        <v>1601</v>
      </c>
      <c r="G535" s="7">
        <v>1197</v>
      </c>
      <c r="H535" s="6">
        <v>15</v>
      </c>
      <c r="I535" s="7">
        <v>2874</v>
      </c>
      <c r="J535" s="7">
        <v>7636</v>
      </c>
      <c r="K535" s="7">
        <v>4307</v>
      </c>
      <c r="L535" s="7">
        <v>313467</v>
      </c>
      <c r="M535" s="7">
        <v>234366</v>
      </c>
      <c r="N535" s="7">
        <v>2937</v>
      </c>
      <c r="O535" s="7">
        <v>562713</v>
      </c>
    </row>
    <row r="536" spans="1:15" x14ac:dyDescent="0.25">
      <c r="A536" s="201"/>
      <c r="B536" s="2" t="s">
        <v>18</v>
      </c>
      <c r="C536" s="4" t="s">
        <v>11</v>
      </c>
      <c r="D536" s="6">
        <v>1</v>
      </c>
      <c r="E536" s="6">
        <v>3</v>
      </c>
      <c r="F536" s="6">
        <v>844</v>
      </c>
      <c r="G536" s="6">
        <v>498</v>
      </c>
      <c r="H536" s="6">
        <v>1</v>
      </c>
      <c r="I536" s="7">
        <v>1347</v>
      </c>
      <c r="J536" s="6">
        <v>175</v>
      </c>
      <c r="K536" s="6">
        <v>526</v>
      </c>
      <c r="L536" s="7">
        <v>148013</v>
      </c>
      <c r="M536" s="7">
        <v>87335</v>
      </c>
      <c r="N536" s="6">
        <v>175</v>
      </c>
      <c r="O536" s="7">
        <v>236224</v>
      </c>
    </row>
    <row r="537" spans="1:15" x14ac:dyDescent="0.25">
      <c r="A537" s="201"/>
      <c r="B537" s="2" t="s">
        <v>19</v>
      </c>
      <c r="C537" s="4" t="s">
        <v>12</v>
      </c>
      <c r="D537" s="6">
        <v>14</v>
      </c>
      <c r="E537" s="6">
        <v>6</v>
      </c>
      <c r="F537" s="7">
        <v>1712</v>
      </c>
      <c r="G537" s="7">
        <v>1179</v>
      </c>
      <c r="H537" s="6">
        <v>6</v>
      </c>
      <c r="I537" s="7">
        <v>2917</v>
      </c>
      <c r="J537" s="7">
        <v>3040</v>
      </c>
      <c r="K537" s="7">
        <v>1303</v>
      </c>
      <c r="L537" s="7">
        <v>371791</v>
      </c>
      <c r="M537" s="7">
        <v>256041</v>
      </c>
      <c r="N537" s="7">
        <v>1303</v>
      </c>
      <c r="O537" s="7">
        <v>633478</v>
      </c>
    </row>
    <row r="538" spans="1:15" x14ac:dyDescent="0.25">
      <c r="A538" s="201"/>
      <c r="B538" s="202" t="s">
        <v>8</v>
      </c>
      <c r="C538" s="202"/>
      <c r="D538" s="6">
        <v>165</v>
      </c>
      <c r="E538" s="6">
        <v>134</v>
      </c>
      <c r="F538" s="7">
        <v>7282</v>
      </c>
      <c r="G538" s="7">
        <v>5731</v>
      </c>
      <c r="H538" s="6">
        <v>51</v>
      </c>
      <c r="I538" s="10">
        <v>13363</v>
      </c>
      <c r="J538" s="7">
        <v>31675</v>
      </c>
      <c r="K538" s="7">
        <v>18779</v>
      </c>
      <c r="L538" s="7">
        <v>1412524</v>
      </c>
      <c r="M538" s="7">
        <v>1172250</v>
      </c>
      <c r="N538" s="7">
        <v>11100</v>
      </c>
      <c r="O538" s="12">
        <v>2646328</v>
      </c>
    </row>
    <row r="539" spans="1:15" x14ac:dyDescent="0.25">
      <c r="A539" s="201" t="s">
        <v>60</v>
      </c>
      <c r="B539" s="2" t="s">
        <v>10</v>
      </c>
      <c r="C539" s="4" t="s">
        <v>11</v>
      </c>
      <c r="D539" s="6">
        <v>7</v>
      </c>
      <c r="E539" s="6">
        <v>2</v>
      </c>
      <c r="F539" s="6">
        <v>67</v>
      </c>
      <c r="G539" s="6">
        <v>16</v>
      </c>
      <c r="H539" s="5"/>
      <c r="I539" s="6">
        <v>92</v>
      </c>
      <c r="J539" s="7">
        <v>3043</v>
      </c>
      <c r="K539" s="6">
        <v>869</v>
      </c>
      <c r="L539" s="7">
        <v>29126</v>
      </c>
      <c r="M539" s="7">
        <v>6955</v>
      </c>
      <c r="N539" s="5"/>
      <c r="O539" s="7">
        <v>39993</v>
      </c>
    </row>
    <row r="540" spans="1:15" x14ac:dyDescent="0.25">
      <c r="A540" s="201"/>
      <c r="B540" s="2" t="s">
        <v>10</v>
      </c>
      <c r="C540" s="4" t="s">
        <v>12</v>
      </c>
      <c r="D540" s="6">
        <v>2</v>
      </c>
      <c r="E540" s="6">
        <v>2</v>
      </c>
      <c r="F540" s="6">
        <v>61</v>
      </c>
      <c r="G540" s="6">
        <v>19</v>
      </c>
      <c r="H540" s="5"/>
      <c r="I540" s="6">
        <v>84</v>
      </c>
      <c r="J540" s="6">
        <v>843</v>
      </c>
      <c r="K540" s="6">
        <v>843</v>
      </c>
      <c r="L540" s="7">
        <v>25721</v>
      </c>
      <c r="M540" s="7">
        <v>8012</v>
      </c>
      <c r="N540" s="5"/>
      <c r="O540" s="7">
        <v>35419</v>
      </c>
    </row>
    <row r="541" spans="1:15" x14ac:dyDescent="0.25">
      <c r="A541" s="201"/>
      <c r="B541" s="2" t="s">
        <v>13</v>
      </c>
      <c r="C541" s="4" t="s">
        <v>11</v>
      </c>
      <c r="D541" s="6">
        <v>32</v>
      </c>
      <c r="E541" s="6">
        <v>20</v>
      </c>
      <c r="F541" s="6">
        <v>380</v>
      </c>
      <c r="G541" s="6">
        <v>196</v>
      </c>
      <c r="H541" s="6">
        <v>2</v>
      </c>
      <c r="I541" s="6">
        <v>630</v>
      </c>
      <c r="J541" s="7">
        <v>13838</v>
      </c>
      <c r="K541" s="7">
        <v>8649</v>
      </c>
      <c r="L541" s="7">
        <v>164324</v>
      </c>
      <c r="M541" s="7">
        <v>84757</v>
      </c>
      <c r="N541" s="6">
        <v>865</v>
      </c>
      <c r="O541" s="7">
        <v>272433</v>
      </c>
    </row>
    <row r="542" spans="1:15" x14ac:dyDescent="0.25">
      <c r="A542" s="201"/>
      <c r="B542" s="2" t="s">
        <v>13</v>
      </c>
      <c r="C542" s="4" t="s">
        <v>12</v>
      </c>
      <c r="D542" s="6">
        <v>39</v>
      </c>
      <c r="E542" s="6">
        <v>11</v>
      </c>
      <c r="F542" s="6">
        <v>393</v>
      </c>
      <c r="G542" s="6">
        <v>204</v>
      </c>
      <c r="H542" s="6">
        <v>4</v>
      </c>
      <c r="I542" s="6">
        <v>651</v>
      </c>
      <c r="J542" s="7">
        <v>16443</v>
      </c>
      <c r="K542" s="7">
        <v>4638</v>
      </c>
      <c r="L542" s="7">
        <v>165691</v>
      </c>
      <c r="M542" s="7">
        <v>86008</v>
      </c>
      <c r="N542" s="7">
        <v>1686</v>
      </c>
      <c r="O542" s="7">
        <v>274466</v>
      </c>
    </row>
    <row r="543" spans="1:15" x14ac:dyDescent="0.25">
      <c r="A543" s="201"/>
      <c r="B543" s="2" t="s">
        <v>14</v>
      </c>
      <c r="C543" s="4" t="s">
        <v>11</v>
      </c>
      <c r="D543" s="6">
        <v>113</v>
      </c>
      <c r="E543" s="6">
        <v>34</v>
      </c>
      <c r="F543" s="7">
        <v>1294</v>
      </c>
      <c r="G543" s="6">
        <v>668</v>
      </c>
      <c r="H543" s="6">
        <v>9</v>
      </c>
      <c r="I543" s="7">
        <v>2118</v>
      </c>
      <c r="J543" s="7">
        <v>32076</v>
      </c>
      <c r="K543" s="7">
        <v>9651</v>
      </c>
      <c r="L543" s="7">
        <v>367311</v>
      </c>
      <c r="M543" s="7">
        <v>189617</v>
      </c>
      <c r="N543" s="7">
        <v>2555</v>
      </c>
      <c r="O543" s="7">
        <v>601210</v>
      </c>
    </row>
    <row r="544" spans="1:15" x14ac:dyDescent="0.25">
      <c r="A544" s="201"/>
      <c r="B544" s="2" t="s">
        <v>14</v>
      </c>
      <c r="C544" s="4" t="s">
        <v>12</v>
      </c>
      <c r="D544" s="6">
        <v>108</v>
      </c>
      <c r="E544" s="6">
        <v>25</v>
      </c>
      <c r="F544" s="7">
        <v>1185</v>
      </c>
      <c r="G544" s="6">
        <v>626</v>
      </c>
      <c r="H544" s="6">
        <v>10</v>
      </c>
      <c r="I544" s="7">
        <v>1954</v>
      </c>
      <c r="J544" s="7">
        <v>32305</v>
      </c>
      <c r="K544" s="7">
        <v>7478</v>
      </c>
      <c r="L544" s="7">
        <v>354463</v>
      </c>
      <c r="M544" s="7">
        <v>187252</v>
      </c>
      <c r="N544" s="7">
        <v>2991</v>
      </c>
      <c r="O544" s="7">
        <v>584489</v>
      </c>
    </row>
    <row r="545" spans="1:15" x14ac:dyDescent="0.25">
      <c r="A545" s="201"/>
      <c r="B545" s="2" t="s">
        <v>15</v>
      </c>
      <c r="C545" s="4" t="s">
        <v>11</v>
      </c>
      <c r="D545" s="6">
        <v>6</v>
      </c>
      <c r="E545" s="6">
        <v>1</v>
      </c>
      <c r="F545" s="6">
        <v>169</v>
      </c>
      <c r="G545" s="6">
        <v>85</v>
      </c>
      <c r="H545" s="6">
        <v>2</v>
      </c>
      <c r="I545" s="6">
        <v>263</v>
      </c>
      <c r="J545" s="6">
        <v>585</v>
      </c>
      <c r="K545" s="6">
        <v>98</v>
      </c>
      <c r="L545" s="7">
        <v>16484</v>
      </c>
      <c r="M545" s="7">
        <v>8291</v>
      </c>
      <c r="N545" s="6">
        <v>195</v>
      </c>
      <c r="O545" s="7">
        <v>25653</v>
      </c>
    </row>
    <row r="546" spans="1:15" x14ac:dyDescent="0.25">
      <c r="A546" s="201"/>
      <c r="B546" s="2" t="s">
        <v>15</v>
      </c>
      <c r="C546" s="4" t="s">
        <v>12</v>
      </c>
      <c r="D546" s="6">
        <v>9</v>
      </c>
      <c r="E546" s="6">
        <v>3</v>
      </c>
      <c r="F546" s="6">
        <v>100</v>
      </c>
      <c r="G546" s="6">
        <v>45</v>
      </c>
      <c r="H546" s="6">
        <v>2</v>
      </c>
      <c r="I546" s="6">
        <v>159</v>
      </c>
      <c r="J546" s="7">
        <v>1598</v>
      </c>
      <c r="K546" s="6">
        <v>533</v>
      </c>
      <c r="L546" s="7">
        <v>17760</v>
      </c>
      <c r="M546" s="7">
        <v>7992</v>
      </c>
      <c r="N546" s="6">
        <v>355</v>
      </c>
      <c r="O546" s="7">
        <v>28238</v>
      </c>
    </row>
    <row r="547" spans="1:15" x14ac:dyDescent="0.25">
      <c r="A547" s="201"/>
      <c r="B547" s="2" t="s">
        <v>16</v>
      </c>
      <c r="C547" s="4" t="s">
        <v>11</v>
      </c>
      <c r="D547" s="6">
        <v>316</v>
      </c>
      <c r="E547" s="6">
        <v>288</v>
      </c>
      <c r="F547" s="7">
        <v>3000</v>
      </c>
      <c r="G547" s="7">
        <v>2100</v>
      </c>
      <c r="H547" s="6">
        <v>29</v>
      </c>
      <c r="I547" s="7">
        <v>5733</v>
      </c>
      <c r="J547" s="7">
        <v>28228</v>
      </c>
      <c r="K547" s="7">
        <v>25727</v>
      </c>
      <c r="L547" s="7">
        <v>267988</v>
      </c>
      <c r="M547" s="7">
        <v>187591</v>
      </c>
      <c r="N547" s="7">
        <v>2591</v>
      </c>
      <c r="O547" s="7">
        <v>512125</v>
      </c>
    </row>
    <row r="548" spans="1:15" x14ac:dyDescent="0.25">
      <c r="A548" s="201"/>
      <c r="B548" s="2" t="s">
        <v>17</v>
      </c>
      <c r="C548" s="4" t="s">
        <v>12</v>
      </c>
      <c r="D548" s="6">
        <v>255</v>
      </c>
      <c r="E548" s="6">
        <v>147</v>
      </c>
      <c r="F548" s="7">
        <v>2794</v>
      </c>
      <c r="G548" s="7">
        <v>1889</v>
      </c>
      <c r="H548" s="6">
        <v>46</v>
      </c>
      <c r="I548" s="7">
        <v>5131</v>
      </c>
      <c r="J548" s="7">
        <v>45471</v>
      </c>
      <c r="K548" s="7">
        <v>26213</v>
      </c>
      <c r="L548" s="7">
        <v>498224</v>
      </c>
      <c r="M548" s="7">
        <v>336845</v>
      </c>
      <c r="N548" s="7">
        <v>8203</v>
      </c>
      <c r="O548" s="7">
        <v>914956</v>
      </c>
    </row>
    <row r="549" spans="1:15" x14ac:dyDescent="0.25">
      <c r="A549" s="201"/>
      <c r="B549" s="2" t="s">
        <v>18</v>
      </c>
      <c r="C549" s="4" t="s">
        <v>11</v>
      </c>
      <c r="D549" s="6">
        <v>41</v>
      </c>
      <c r="E549" s="6">
        <v>44</v>
      </c>
      <c r="F549" s="7">
        <v>1114</v>
      </c>
      <c r="G549" s="6">
        <v>632</v>
      </c>
      <c r="H549" s="6">
        <v>7</v>
      </c>
      <c r="I549" s="7">
        <v>1838</v>
      </c>
      <c r="J549" s="7">
        <v>6548</v>
      </c>
      <c r="K549" s="7">
        <v>7028</v>
      </c>
      <c r="L549" s="7">
        <v>177927</v>
      </c>
      <c r="M549" s="7">
        <v>100942</v>
      </c>
      <c r="N549" s="7">
        <v>1118</v>
      </c>
      <c r="O549" s="7">
        <v>293563</v>
      </c>
    </row>
    <row r="550" spans="1:15" x14ac:dyDescent="0.25">
      <c r="A550" s="201"/>
      <c r="B550" s="2" t="s">
        <v>19</v>
      </c>
      <c r="C550" s="4" t="s">
        <v>12</v>
      </c>
      <c r="D550" s="6">
        <v>116</v>
      </c>
      <c r="E550" s="6">
        <v>65</v>
      </c>
      <c r="F550" s="7">
        <v>2594</v>
      </c>
      <c r="G550" s="7">
        <v>1564</v>
      </c>
      <c r="H550" s="6">
        <v>9</v>
      </c>
      <c r="I550" s="7">
        <v>4348</v>
      </c>
      <c r="J550" s="7">
        <v>22943</v>
      </c>
      <c r="K550" s="7">
        <v>12856</v>
      </c>
      <c r="L550" s="7">
        <v>513054</v>
      </c>
      <c r="M550" s="7">
        <v>309336</v>
      </c>
      <c r="N550" s="7">
        <v>1780</v>
      </c>
      <c r="O550" s="7">
        <v>859969</v>
      </c>
    </row>
    <row r="551" spans="1:15" x14ac:dyDescent="0.25">
      <c r="A551" s="201"/>
      <c r="B551" s="202" t="s">
        <v>8</v>
      </c>
      <c r="C551" s="202"/>
      <c r="D551" s="7">
        <v>1044</v>
      </c>
      <c r="E551" s="6">
        <v>642</v>
      </c>
      <c r="F551" s="7">
        <v>13151</v>
      </c>
      <c r="G551" s="7">
        <v>8044</v>
      </c>
      <c r="H551" s="6">
        <v>120</v>
      </c>
      <c r="I551" s="10">
        <v>23001</v>
      </c>
      <c r="J551" s="7">
        <v>203921</v>
      </c>
      <c r="K551" s="7">
        <v>104583</v>
      </c>
      <c r="L551" s="7">
        <v>2598073</v>
      </c>
      <c r="M551" s="7">
        <v>1513598</v>
      </c>
      <c r="N551" s="7">
        <v>22339</v>
      </c>
      <c r="O551" s="12">
        <v>4442514</v>
      </c>
    </row>
    <row r="552" spans="1:15" x14ac:dyDescent="0.25">
      <c r="A552" s="201" t="s">
        <v>61</v>
      </c>
      <c r="B552" s="2" t="s">
        <v>10</v>
      </c>
      <c r="C552" s="4" t="s">
        <v>11</v>
      </c>
      <c r="D552" s="6">
        <v>207</v>
      </c>
      <c r="E552" s="6">
        <v>2</v>
      </c>
      <c r="F552" s="6">
        <v>14</v>
      </c>
      <c r="G552" s="5"/>
      <c r="H552" s="5"/>
      <c r="I552" s="6">
        <v>223</v>
      </c>
      <c r="J552" s="7">
        <v>89985</v>
      </c>
      <c r="K552" s="6">
        <v>869</v>
      </c>
      <c r="L552" s="7">
        <v>6086</v>
      </c>
      <c r="M552" s="5"/>
      <c r="N552" s="5"/>
      <c r="O552" s="7">
        <v>96940</v>
      </c>
    </row>
    <row r="553" spans="1:15" x14ac:dyDescent="0.25">
      <c r="A553" s="201"/>
      <c r="B553" s="2" t="s">
        <v>10</v>
      </c>
      <c r="C553" s="4" t="s">
        <v>12</v>
      </c>
      <c r="D553" s="6">
        <v>179</v>
      </c>
      <c r="E553" s="6">
        <v>4</v>
      </c>
      <c r="F553" s="6">
        <v>6</v>
      </c>
      <c r="G553" s="6">
        <v>2</v>
      </c>
      <c r="H553" s="5"/>
      <c r="I553" s="6">
        <v>191</v>
      </c>
      <c r="J553" s="7">
        <v>75478</v>
      </c>
      <c r="K553" s="7">
        <v>1687</v>
      </c>
      <c r="L553" s="7">
        <v>2530</v>
      </c>
      <c r="M553" s="6">
        <v>843</v>
      </c>
      <c r="N553" s="5"/>
      <c r="O553" s="7">
        <v>80538</v>
      </c>
    </row>
    <row r="554" spans="1:15" x14ac:dyDescent="0.25">
      <c r="A554" s="201"/>
      <c r="B554" s="2" t="s">
        <v>13</v>
      </c>
      <c r="C554" s="4" t="s">
        <v>11</v>
      </c>
      <c r="D554" s="7">
        <v>1000</v>
      </c>
      <c r="E554" s="6">
        <v>11</v>
      </c>
      <c r="F554" s="6">
        <v>75</v>
      </c>
      <c r="G554" s="6">
        <v>17</v>
      </c>
      <c r="H554" s="6">
        <v>3</v>
      </c>
      <c r="I554" s="7">
        <v>1106</v>
      </c>
      <c r="J554" s="7">
        <v>432432</v>
      </c>
      <c r="K554" s="7">
        <v>4757</v>
      </c>
      <c r="L554" s="7">
        <v>32432</v>
      </c>
      <c r="M554" s="7">
        <v>7351</v>
      </c>
      <c r="N554" s="7">
        <v>1297</v>
      </c>
      <c r="O554" s="7">
        <v>478269</v>
      </c>
    </row>
    <row r="555" spans="1:15" x14ac:dyDescent="0.25">
      <c r="A555" s="201"/>
      <c r="B555" s="2" t="s">
        <v>13</v>
      </c>
      <c r="C555" s="4" t="s">
        <v>12</v>
      </c>
      <c r="D555" s="6">
        <v>924</v>
      </c>
      <c r="E555" s="6">
        <v>7</v>
      </c>
      <c r="F555" s="6">
        <v>60</v>
      </c>
      <c r="G555" s="6">
        <v>12</v>
      </c>
      <c r="H555" s="6">
        <v>5</v>
      </c>
      <c r="I555" s="7">
        <v>1008</v>
      </c>
      <c r="J555" s="7">
        <v>389564</v>
      </c>
      <c r="K555" s="7">
        <v>2951</v>
      </c>
      <c r="L555" s="7">
        <v>25296</v>
      </c>
      <c r="M555" s="7">
        <v>5059</v>
      </c>
      <c r="N555" s="7">
        <v>2108</v>
      </c>
      <c r="O555" s="7">
        <v>424978</v>
      </c>
    </row>
    <row r="556" spans="1:15" x14ac:dyDescent="0.25">
      <c r="A556" s="201"/>
      <c r="B556" s="2" t="s">
        <v>14</v>
      </c>
      <c r="C556" s="4" t="s">
        <v>11</v>
      </c>
      <c r="D556" s="7">
        <v>2845</v>
      </c>
      <c r="E556" s="6">
        <v>38</v>
      </c>
      <c r="F556" s="6">
        <v>341</v>
      </c>
      <c r="G556" s="6">
        <v>62</v>
      </c>
      <c r="H556" s="6">
        <v>18</v>
      </c>
      <c r="I556" s="7">
        <v>3304</v>
      </c>
      <c r="J556" s="7">
        <v>807574</v>
      </c>
      <c r="K556" s="7">
        <v>10787</v>
      </c>
      <c r="L556" s="7">
        <v>96795</v>
      </c>
      <c r="M556" s="7">
        <v>17599</v>
      </c>
      <c r="N556" s="7">
        <v>5109</v>
      </c>
      <c r="O556" s="7">
        <v>937864</v>
      </c>
    </row>
    <row r="557" spans="1:15" x14ac:dyDescent="0.25">
      <c r="A557" s="201"/>
      <c r="B557" s="2" t="s">
        <v>14</v>
      </c>
      <c r="C557" s="4" t="s">
        <v>12</v>
      </c>
      <c r="D557" s="7">
        <v>2760</v>
      </c>
      <c r="E557" s="6">
        <v>40</v>
      </c>
      <c r="F557" s="6">
        <v>321</v>
      </c>
      <c r="G557" s="6">
        <v>51</v>
      </c>
      <c r="H557" s="6">
        <v>18</v>
      </c>
      <c r="I557" s="7">
        <v>3190</v>
      </c>
      <c r="J557" s="7">
        <v>825585</v>
      </c>
      <c r="K557" s="7">
        <v>11965</v>
      </c>
      <c r="L557" s="7">
        <v>96019</v>
      </c>
      <c r="M557" s="7">
        <v>15255</v>
      </c>
      <c r="N557" s="7">
        <v>5384</v>
      </c>
      <c r="O557" s="7">
        <v>954208</v>
      </c>
    </row>
    <row r="558" spans="1:15" x14ac:dyDescent="0.25">
      <c r="A558" s="201"/>
      <c r="B558" s="2" t="s">
        <v>15</v>
      </c>
      <c r="C558" s="4" t="s">
        <v>11</v>
      </c>
      <c r="D558" s="6">
        <v>505</v>
      </c>
      <c r="E558" s="6">
        <v>3</v>
      </c>
      <c r="F558" s="6">
        <v>60</v>
      </c>
      <c r="G558" s="6">
        <v>16</v>
      </c>
      <c r="H558" s="6">
        <v>3</v>
      </c>
      <c r="I558" s="6">
        <v>587</v>
      </c>
      <c r="J558" s="7">
        <v>49256</v>
      </c>
      <c r="K558" s="6">
        <v>293</v>
      </c>
      <c r="L558" s="7">
        <v>5852</v>
      </c>
      <c r="M558" s="7">
        <v>1561</v>
      </c>
      <c r="N558" s="6">
        <v>293</v>
      </c>
      <c r="O558" s="7">
        <v>57255</v>
      </c>
    </row>
    <row r="559" spans="1:15" x14ac:dyDescent="0.25">
      <c r="A559" s="201"/>
      <c r="B559" s="2" t="s">
        <v>15</v>
      </c>
      <c r="C559" s="4" t="s">
        <v>12</v>
      </c>
      <c r="D559" s="6">
        <v>290</v>
      </c>
      <c r="E559" s="6">
        <v>7</v>
      </c>
      <c r="F559" s="6">
        <v>51</v>
      </c>
      <c r="G559" s="6">
        <v>8</v>
      </c>
      <c r="H559" s="5"/>
      <c r="I559" s="6">
        <v>356</v>
      </c>
      <c r="J559" s="7">
        <v>51505</v>
      </c>
      <c r="K559" s="7">
        <v>1243</v>
      </c>
      <c r="L559" s="7">
        <v>9058</v>
      </c>
      <c r="M559" s="7">
        <v>1421</v>
      </c>
      <c r="N559" s="5"/>
      <c r="O559" s="7">
        <v>63227</v>
      </c>
    </row>
    <row r="560" spans="1:15" x14ac:dyDescent="0.25">
      <c r="A560" s="201"/>
      <c r="B560" s="2" t="s">
        <v>16</v>
      </c>
      <c r="C560" s="4" t="s">
        <v>11</v>
      </c>
      <c r="D560" s="7">
        <v>8457</v>
      </c>
      <c r="E560" s="6">
        <v>211</v>
      </c>
      <c r="F560" s="7">
        <v>1253</v>
      </c>
      <c r="G560" s="6">
        <v>120</v>
      </c>
      <c r="H560" s="6">
        <v>57</v>
      </c>
      <c r="I560" s="7">
        <v>10098</v>
      </c>
      <c r="J560" s="7">
        <v>755457</v>
      </c>
      <c r="K560" s="7">
        <v>18848</v>
      </c>
      <c r="L560" s="7">
        <v>111930</v>
      </c>
      <c r="M560" s="7">
        <v>10720</v>
      </c>
      <c r="N560" s="7">
        <v>5092</v>
      </c>
      <c r="O560" s="7">
        <v>902047</v>
      </c>
    </row>
    <row r="561" spans="1:15" x14ac:dyDescent="0.25">
      <c r="A561" s="201"/>
      <c r="B561" s="2" t="s">
        <v>17</v>
      </c>
      <c r="C561" s="4" t="s">
        <v>12</v>
      </c>
      <c r="D561" s="7">
        <v>7398</v>
      </c>
      <c r="E561" s="6">
        <v>146</v>
      </c>
      <c r="F561" s="6">
        <v>943</v>
      </c>
      <c r="G561" s="6">
        <v>99</v>
      </c>
      <c r="H561" s="6">
        <v>42</v>
      </c>
      <c r="I561" s="7">
        <v>8628</v>
      </c>
      <c r="J561" s="7">
        <v>1319205</v>
      </c>
      <c r="K561" s="7">
        <v>26035</v>
      </c>
      <c r="L561" s="7">
        <v>168155</v>
      </c>
      <c r="M561" s="7">
        <v>17654</v>
      </c>
      <c r="N561" s="7">
        <v>7489</v>
      </c>
      <c r="O561" s="7">
        <v>1538538</v>
      </c>
    </row>
    <row r="562" spans="1:15" x14ac:dyDescent="0.25">
      <c r="A562" s="201"/>
      <c r="B562" s="2" t="s">
        <v>18</v>
      </c>
      <c r="C562" s="4" t="s">
        <v>11</v>
      </c>
      <c r="D562" s="7">
        <v>2834</v>
      </c>
      <c r="E562" s="6">
        <v>37</v>
      </c>
      <c r="F562" s="6">
        <v>399</v>
      </c>
      <c r="G562" s="6">
        <v>8</v>
      </c>
      <c r="H562" s="6">
        <v>8</v>
      </c>
      <c r="I562" s="7">
        <v>3286</v>
      </c>
      <c r="J562" s="7">
        <v>452643</v>
      </c>
      <c r="K562" s="7">
        <v>5910</v>
      </c>
      <c r="L562" s="7">
        <v>63728</v>
      </c>
      <c r="M562" s="7">
        <v>1278</v>
      </c>
      <c r="N562" s="7">
        <v>1278</v>
      </c>
      <c r="O562" s="7">
        <v>524837</v>
      </c>
    </row>
    <row r="563" spans="1:15" x14ac:dyDescent="0.25">
      <c r="A563" s="201"/>
      <c r="B563" s="2" t="s">
        <v>19</v>
      </c>
      <c r="C563" s="4" t="s">
        <v>12</v>
      </c>
      <c r="D563" s="7">
        <v>6140</v>
      </c>
      <c r="E563" s="6">
        <v>41</v>
      </c>
      <c r="F563" s="6">
        <v>767</v>
      </c>
      <c r="G563" s="6">
        <v>26</v>
      </c>
      <c r="H563" s="6">
        <v>10</v>
      </c>
      <c r="I563" s="7">
        <v>6984</v>
      </c>
      <c r="J563" s="7">
        <v>1214400</v>
      </c>
      <c r="K563" s="7">
        <v>8109</v>
      </c>
      <c r="L563" s="7">
        <v>151701</v>
      </c>
      <c r="M563" s="7">
        <v>5142</v>
      </c>
      <c r="N563" s="7">
        <v>1978</v>
      </c>
      <c r="O563" s="7">
        <v>1381330</v>
      </c>
    </row>
    <row r="564" spans="1:15" x14ac:dyDescent="0.25">
      <c r="A564" s="201"/>
      <c r="B564" s="202" t="s">
        <v>8</v>
      </c>
      <c r="C564" s="202"/>
      <c r="D564" s="7">
        <v>33539</v>
      </c>
      <c r="E564" s="6">
        <v>547</v>
      </c>
      <c r="F564" s="7">
        <v>4290</v>
      </c>
      <c r="G564" s="6">
        <v>421</v>
      </c>
      <c r="H564" s="6">
        <v>164</v>
      </c>
      <c r="I564" s="10">
        <v>38961</v>
      </c>
      <c r="J564" s="7">
        <v>6463084</v>
      </c>
      <c r="K564" s="7">
        <v>93454</v>
      </c>
      <c r="L564" s="7">
        <v>769582</v>
      </c>
      <c r="M564" s="7">
        <v>83883</v>
      </c>
      <c r="N564" s="7">
        <v>30028</v>
      </c>
      <c r="O564" s="12">
        <v>7440031</v>
      </c>
    </row>
    <row r="565" spans="1:15" x14ac:dyDescent="0.25">
      <c r="A565" s="201" t="s">
        <v>62</v>
      </c>
      <c r="B565" s="2" t="s">
        <v>10</v>
      </c>
      <c r="C565" s="4" t="s">
        <v>11</v>
      </c>
      <c r="D565" s="5"/>
      <c r="E565" s="6">
        <v>19</v>
      </c>
      <c r="F565" s="6">
        <v>5</v>
      </c>
      <c r="G565" s="5"/>
      <c r="H565" s="5"/>
      <c r="I565" s="6">
        <v>24</v>
      </c>
      <c r="J565" s="5"/>
      <c r="K565" s="7">
        <v>9333</v>
      </c>
      <c r="L565" s="7">
        <v>2456</v>
      </c>
      <c r="M565" s="5"/>
      <c r="N565" s="5"/>
      <c r="O565" s="7">
        <v>11789</v>
      </c>
    </row>
    <row r="566" spans="1:15" x14ac:dyDescent="0.25">
      <c r="A566" s="201"/>
      <c r="B566" s="2" t="s">
        <v>10</v>
      </c>
      <c r="C566" s="4" t="s">
        <v>12</v>
      </c>
      <c r="D566" s="5"/>
      <c r="E566" s="6">
        <v>14</v>
      </c>
      <c r="F566" s="6">
        <v>4</v>
      </c>
      <c r="G566" s="5"/>
      <c r="H566" s="5"/>
      <c r="I566" s="6">
        <v>18</v>
      </c>
      <c r="J566" s="5"/>
      <c r="K566" s="7">
        <v>6671</v>
      </c>
      <c r="L566" s="7">
        <v>1906</v>
      </c>
      <c r="M566" s="5"/>
      <c r="N566" s="5"/>
      <c r="O566" s="7">
        <v>8577</v>
      </c>
    </row>
    <row r="567" spans="1:15" x14ac:dyDescent="0.25">
      <c r="A567" s="201"/>
      <c r="B567" s="2" t="s">
        <v>13</v>
      </c>
      <c r="C567" s="4" t="s">
        <v>11</v>
      </c>
      <c r="D567" s="6">
        <v>18</v>
      </c>
      <c r="E567" s="6">
        <v>246</v>
      </c>
      <c r="F567" s="6">
        <v>30</v>
      </c>
      <c r="G567" s="6">
        <v>2</v>
      </c>
      <c r="H567" s="5"/>
      <c r="I567" s="6">
        <v>296</v>
      </c>
      <c r="J567" s="7">
        <v>8796</v>
      </c>
      <c r="K567" s="7">
        <v>120207</v>
      </c>
      <c r="L567" s="7">
        <v>14659</v>
      </c>
      <c r="M567" s="6">
        <v>977</v>
      </c>
      <c r="N567" s="5"/>
      <c r="O567" s="7">
        <v>144639</v>
      </c>
    </row>
    <row r="568" spans="1:15" x14ac:dyDescent="0.25">
      <c r="A568" s="201"/>
      <c r="B568" s="2" t="s">
        <v>13</v>
      </c>
      <c r="C568" s="4" t="s">
        <v>12</v>
      </c>
      <c r="D568" s="6">
        <v>16</v>
      </c>
      <c r="E568" s="6">
        <v>234</v>
      </c>
      <c r="F568" s="6">
        <v>35</v>
      </c>
      <c r="G568" s="6">
        <v>3</v>
      </c>
      <c r="H568" s="5"/>
      <c r="I568" s="6">
        <v>288</v>
      </c>
      <c r="J568" s="7">
        <v>7623</v>
      </c>
      <c r="K568" s="7">
        <v>111481</v>
      </c>
      <c r="L568" s="7">
        <v>16675</v>
      </c>
      <c r="M568" s="7">
        <v>1429</v>
      </c>
      <c r="N568" s="5"/>
      <c r="O568" s="7">
        <v>137208</v>
      </c>
    </row>
    <row r="569" spans="1:15" x14ac:dyDescent="0.25">
      <c r="A569" s="201"/>
      <c r="B569" s="2" t="s">
        <v>14</v>
      </c>
      <c r="C569" s="4" t="s">
        <v>11</v>
      </c>
      <c r="D569" s="6">
        <v>17</v>
      </c>
      <c r="E569" s="6">
        <v>904</v>
      </c>
      <c r="F569" s="6">
        <v>49</v>
      </c>
      <c r="G569" s="6">
        <v>7</v>
      </c>
      <c r="H569" s="5"/>
      <c r="I569" s="6">
        <v>977</v>
      </c>
      <c r="J569" s="7">
        <v>5453</v>
      </c>
      <c r="K569" s="7">
        <v>289966</v>
      </c>
      <c r="L569" s="7">
        <v>15717</v>
      </c>
      <c r="M569" s="7">
        <v>2245</v>
      </c>
      <c r="N569" s="5"/>
      <c r="O569" s="7">
        <v>313381</v>
      </c>
    </row>
    <row r="570" spans="1:15" x14ac:dyDescent="0.25">
      <c r="A570" s="201"/>
      <c r="B570" s="2" t="s">
        <v>14</v>
      </c>
      <c r="C570" s="4" t="s">
        <v>12</v>
      </c>
      <c r="D570" s="6">
        <v>6</v>
      </c>
      <c r="E570" s="6">
        <v>848</v>
      </c>
      <c r="F570" s="6">
        <v>42</v>
      </c>
      <c r="G570" s="6">
        <v>4</v>
      </c>
      <c r="H570" s="6">
        <v>5</v>
      </c>
      <c r="I570" s="6">
        <v>905</v>
      </c>
      <c r="J570" s="7">
        <v>2028</v>
      </c>
      <c r="K570" s="7">
        <v>286633</v>
      </c>
      <c r="L570" s="7">
        <v>14196</v>
      </c>
      <c r="M570" s="7">
        <v>1352</v>
      </c>
      <c r="N570" s="7">
        <v>1690</v>
      </c>
      <c r="O570" s="7">
        <v>305899</v>
      </c>
    </row>
    <row r="571" spans="1:15" x14ac:dyDescent="0.25">
      <c r="A571" s="201"/>
      <c r="B571" s="2" t="s">
        <v>15</v>
      </c>
      <c r="C571" s="4" t="s">
        <v>11</v>
      </c>
      <c r="D571" s="6">
        <v>4</v>
      </c>
      <c r="E571" s="6">
        <v>154</v>
      </c>
      <c r="F571" s="6">
        <v>8</v>
      </c>
      <c r="G571" s="6">
        <v>4</v>
      </c>
      <c r="H571" s="6">
        <v>2</v>
      </c>
      <c r="I571" s="6">
        <v>172</v>
      </c>
      <c r="J571" s="6">
        <v>441</v>
      </c>
      <c r="K571" s="7">
        <v>16973</v>
      </c>
      <c r="L571" s="6">
        <v>882</v>
      </c>
      <c r="M571" s="6">
        <v>441</v>
      </c>
      <c r="N571" s="6">
        <v>220</v>
      </c>
      <c r="O571" s="7">
        <v>18957</v>
      </c>
    </row>
    <row r="572" spans="1:15" x14ac:dyDescent="0.25">
      <c r="A572" s="201"/>
      <c r="B572" s="2" t="s">
        <v>15</v>
      </c>
      <c r="C572" s="4" t="s">
        <v>12</v>
      </c>
      <c r="D572" s="6">
        <v>1</v>
      </c>
      <c r="E572" s="6">
        <v>123</v>
      </c>
      <c r="F572" s="6">
        <v>5</v>
      </c>
      <c r="G572" s="5"/>
      <c r="H572" s="5"/>
      <c r="I572" s="6">
        <v>129</v>
      </c>
      <c r="J572" s="6">
        <v>201</v>
      </c>
      <c r="K572" s="7">
        <v>24685</v>
      </c>
      <c r="L572" s="7">
        <v>1003</v>
      </c>
      <c r="M572" s="5"/>
      <c r="N572" s="5"/>
      <c r="O572" s="7">
        <v>25889</v>
      </c>
    </row>
    <row r="573" spans="1:15" x14ac:dyDescent="0.25">
      <c r="A573" s="201"/>
      <c r="B573" s="2" t="s">
        <v>16</v>
      </c>
      <c r="C573" s="4" t="s">
        <v>11</v>
      </c>
      <c r="D573" s="6">
        <v>72</v>
      </c>
      <c r="E573" s="7">
        <v>2831</v>
      </c>
      <c r="F573" s="6">
        <v>230</v>
      </c>
      <c r="G573" s="6">
        <v>56</v>
      </c>
      <c r="H573" s="6">
        <v>8</v>
      </c>
      <c r="I573" s="7">
        <v>3197</v>
      </c>
      <c r="J573" s="7">
        <v>7268</v>
      </c>
      <c r="K573" s="7">
        <v>285767</v>
      </c>
      <c r="L573" s="7">
        <v>23217</v>
      </c>
      <c r="M573" s="7">
        <v>5653</v>
      </c>
      <c r="N573" s="6">
        <v>808</v>
      </c>
      <c r="O573" s="7">
        <v>322713</v>
      </c>
    </row>
    <row r="574" spans="1:15" x14ac:dyDescent="0.25">
      <c r="A574" s="201"/>
      <c r="B574" s="2" t="s">
        <v>17</v>
      </c>
      <c r="C574" s="4" t="s">
        <v>12</v>
      </c>
      <c r="D574" s="6">
        <v>67</v>
      </c>
      <c r="E574" s="7">
        <v>2445</v>
      </c>
      <c r="F574" s="6">
        <v>176</v>
      </c>
      <c r="G574" s="6">
        <v>12</v>
      </c>
      <c r="H574" s="6">
        <v>6</v>
      </c>
      <c r="I574" s="7">
        <v>2706</v>
      </c>
      <c r="J574" s="7">
        <v>13501</v>
      </c>
      <c r="K574" s="7">
        <v>492669</v>
      </c>
      <c r="L574" s="7">
        <v>35464</v>
      </c>
      <c r="M574" s="7">
        <v>2418</v>
      </c>
      <c r="N574" s="7">
        <v>1209</v>
      </c>
      <c r="O574" s="7">
        <v>545261</v>
      </c>
    </row>
    <row r="575" spans="1:15" x14ac:dyDescent="0.25">
      <c r="A575" s="201"/>
      <c r="B575" s="2" t="s">
        <v>18</v>
      </c>
      <c r="C575" s="4" t="s">
        <v>11</v>
      </c>
      <c r="D575" s="6">
        <v>8</v>
      </c>
      <c r="E575" s="6">
        <v>785</v>
      </c>
      <c r="F575" s="6">
        <v>47</v>
      </c>
      <c r="G575" s="6">
        <v>4</v>
      </c>
      <c r="H575" s="6">
        <v>2</v>
      </c>
      <c r="I575" s="6">
        <v>846</v>
      </c>
      <c r="J575" s="7">
        <v>1444</v>
      </c>
      <c r="K575" s="7">
        <v>141679</v>
      </c>
      <c r="L575" s="7">
        <v>8483</v>
      </c>
      <c r="M575" s="6">
        <v>722</v>
      </c>
      <c r="N575" s="6">
        <v>361</v>
      </c>
      <c r="O575" s="7">
        <v>152689</v>
      </c>
    </row>
    <row r="576" spans="1:15" x14ac:dyDescent="0.25">
      <c r="A576" s="201"/>
      <c r="B576" s="2" t="s">
        <v>19</v>
      </c>
      <c r="C576" s="4" t="s">
        <v>12</v>
      </c>
      <c r="D576" s="6">
        <v>18</v>
      </c>
      <c r="E576" s="7">
        <v>1923</v>
      </c>
      <c r="F576" s="6">
        <v>143</v>
      </c>
      <c r="G576" s="6">
        <v>3</v>
      </c>
      <c r="H576" s="6">
        <v>3</v>
      </c>
      <c r="I576" s="7">
        <v>2090</v>
      </c>
      <c r="J576" s="7">
        <v>4023</v>
      </c>
      <c r="K576" s="7">
        <v>429785</v>
      </c>
      <c r="L576" s="7">
        <v>31960</v>
      </c>
      <c r="M576" s="6">
        <v>670</v>
      </c>
      <c r="N576" s="6">
        <v>670</v>
      </c>
      <c r="O576" s="7">
        <v>467108</v>
      </c>
    </row>
    <row r="577" spans="1:15" x14ac:dyDescent="0.25">
      <c r="A577" s="201"/>
      <c r="B577" s="202" t="s">
        <v>8</v>
      </c>
      <c r="C577" s="202"/>
      <c r="D577" s="6">
        <v>227</v>
      </c>
      <c r="E577" s="7">
        <v>10526</v>
      </c>
      <c r="F577" s="6">
        <v>774</v>
      </c>
      <c r="G577" s="6">
        <v>95</v>
      </c>
      <c r="H577" s="6">
        <v>26</v>
      </c>
      <c r="I577" s="10">
        <v>11648</v>
      </c>
      <c r="J577" s="7">
        <v>50778</v>
      </c>
      <c r="K577" s="7">
        <v>2215849</v>
      </c>
      <c r="L577" s="7">
        <v>166618</v>
      </c>
      <c r="M577" s="7">
        <v>15907</v>
      </c>
      <c r="N577" s="7">
        <v>4958</v>
      </c>
      <c r="O577" s="12">
        <v>2454110</v>
      </c>
    </row>
    <row r="578" spans="1:15" x14ac:dyDescent="0.25">
      <c r="A578" s="201" t="s">
        <v>63</v>
      </c>
      <c r="B578" s="2" t="s">
        <v>10</v>
      </c>
      <c r="C578" s="4" t="s">
        <v>11</v>
      </c>
      <c r="D578" s="5"/>
      <c r="E578" s="5"/>
      <c r="F578" s="6">
        <v>19</v>
      </c>
      <c r="G578" s="5"/>
      <c r="H578" s="6">
        <v>15</v>
      </c>
      <c r="I578" s="6">
        <v>34</v>
      </c>
      <c r="J578" s="5"/>
      <c r="K578" s="5"/>
      <c r="L578" s="7">
        <v>9242</v>
      </c>
      <c r="M578" s="5"/>
      <c r="N578" s="7">
        <v>7297</v>
      </c>
      <c r="O578" s="7">
        <v>16539</v>
      </c>
    </row>
    <row r="579" spans="1:15" x14ac:dyDescent="0.25">
      <c r="A579" s="201"/>
      <c r="B579" s="2" t="s">
        <v>10</v>
      </c>
      <c r="C579" s="4" t="s">
        <v>12</v>
      </c>
      <c r="D579" s="5"/>
      <c r="E579" s="6">
        <v>1</v>
      </c>
      <c r="F579" s="6">
        <v>15</v>
      </c>
      <c r="G579" s="5"/>
      <c r="H579" s="6">
        <v>9</v>
      </c>
      <c r="I579" s="6">
        <v>25</v>
      </c>
      <c r="J579" s="5"/>
      <c r="K579" s="6">
        <v>472</v>
      </c>
      <c r="L579" s="7">
        <v>7078</v>
      </c>
      <c r="M579" s="5"/>
      <c r="N579" s="7">
        <v>4247</v>
      </c>
      <c r="O579" s="7">
        <v>11797</v>
      </c>
    </row>
    <row r="580" spans="1:15" x14ac:dyDescent="0.25">
      <c r="A580" s="201"/>
      <c r="B580" s="2" t="s">
        <v>13</v>
      </c>
      <c r="C580" s="4" t="s">
        <v>11</v>
      </c>
      <c r="D580" s="6">
        <v>1</v>
      </c>
      <c r="E580" s="6">
        <v>4</v>
      </c>
      <c r="F580" s="6">
        <v>120</v>
      </c>
      <c r="G580" s="6">
        <v>1</v>
      </c>
      <c r="H580" s="6">
        <v>115</v>
      </c>
      <c r="I580" s="6">
        <v>241</v>
      </c>
      <c r="J580" s="6">
        <v>484</v>
      </c>
      <c r="K580" s="7">
        <v>1936</v>
      </c>
      <c r="L580" s="7">
        <v>58067</v>
      </c>
      <c r="M580" s="6">
        <v>484</v>
      </c>
      <c r="N580" s="7">
        <v>55647</v>
      </c>
      <c r="O580" s="7">
        <v>116618</v>
      </c>
    </row>
    <row r="581" spans="1:15" x14ac:dyDescent="0.25">
      <c r="A581" s="201"/>
      <c r="B581" s="2" t="s">
        <v>13</v>
      </c>
      <c r="C581" s="4" t="s">
        <v>12</v>
      </c>
      <c r="D581" s="6">
        <v>2</v>
      </c>
      <c r="E581" s="6">
        <v>1</v>
      </c>
      <c r="F581" s="6">
        <v>93</v>
      </c>
      <c r="G581" s="6">
        <v>2</v>
      </c>
      <c r="H581" s="6">
        <v>112</v>
      </c>
      <c r="I581" s="6">
        <v>210</v>
      </c>
      <c r="J581" s="6">
        <v>944</v>
      </c>
      <c r="K581" s="6">
        <v>472</v>
      </c>
      <c r="L581" s="7">
        <v>43875</v>
      </c>
      <c r="M581" s="6">
        <v>944</v>
      </c>
      <c r="N581" s="7">
        <v>52839</v>
      </c>
      <c r="O581" s="7">
        <v>99074</v>
      </c>
    </row>
    <row r="582" spans="1:15" x14ac:dyDescent="0.25">
      <c r="A582" s="201"/>
      <c r="B582" s="2" t="s">
        <v>14</v>
      </c>
      <c r="C582" s="4" t="s">
        <v>11</v>
      </c>
      <c r="D582" s="6">
        <v>7</v>
      </c>
      <c r="E582" s="6">
        <v>3</v>
      </c>
      <c r="F582" s="6">
        <v>393</v>
      </c>
      <c r="G582" s="6">
        <v>1</v>
      </c>
      <c r="H582" s="6">
        <v>474</v>
      </c>
      <c r="I582" s="6">
        <v>878</v>
      </c>
      <c r="J582" s="7">
        <v>2223</v>
      </c>
      <c r="K582" s="6">
        <v>953</v>
      </c>
      <c r="L582" s="7">
        <v>124831</v>
      </c>
      <c r="M582" s="6">
        <v>318</v>
      </c>
      <c r="N582" s="7">
        <v>150560</v>
      </c>
      <c r="O582" s="7">
        <v>278885</v>
      </c>
    </row>
    <row r="583" spans="1:15" x14ac:dyDescent="0.25">
      <c r="A583" s="201"/>
      <c r="B583" s="2" t="s">
        <v>14</v>
      </c>
      <c r="C583" s="4" t="s">
        <v>12</v>
      </c>
      <c r="D583" s="6">
        <v>4</v>
      </c>
      <c r="E583" s="6">
        <v>2</v>
      </c>
      <c r="F583" s="6">
        <v>376</v>
      </c>
      <c r="G583" s="5"/>
      <c r="H583" s="6">
        <v>465</v>
      </c>
      <c r="I583" s="6">
        <v>847</v>
      </c>
      <c r="J583" s="7">
        <v>1339</v>
      </c>
      <c r="K583" s="6">
        <v>669</v>
      </c>
      <c r="L583" s="7">
        <v>125855</v>
      </c>
      <c r="M583" s="5"/>
      <c r="N583" s="7">
        <v>155645</v>
      </c>
      <c r="O583" s="7">
        <v>283508</v>
      </c>
    </row>
    <row r="584" spans="1:15" x14ac:dyDescent="0.25">
      <c r="A584" s="201"/>
      <c r="B584" s="2" t="s">
        <v>15</v>
      </c>
      <c r="C584" s="4" t="s">
        <v>11</v>
      </c>
      <c r="D584" s="5"/>
      <c r="E584" s="6">
        <v>2</v>
      </c>
      <c r="F584" s="6">
        <v>138</v>
      </c>
      <c r="G584" s="5"/>
      <c r="H584" s="6">
        <v>91</v>
      </c>
      <c r="I584" s="6">
        <v>231</v>
      </c>
      <c r="J584" s="5"/>
      <c r="K584" s="6">
        <v>218</v>
      </c>
      <c r="L584" s="7">
        <v>15062</v>
      </c>
      <c r="M584" s="5"/>
      <c r="N584" s="7">
        <v>9932</v>
      </c>
      <c r="O584" s="7">
        <v>25212</v>
      </c>
    </row>
    <row r="585" spans="1:15" x14ac:dyDescent="0.25">
      <c r="A585" s="201"/>
      <c r="B585" s="2" t="s">
        <v>15</v>
      </c>
      <c r="C585" s="4" t="s">
        <v>12</v>
      </c>
      <c r="D585" s="6">
        <v>1</v>
      </c>
      <c r="E585" s="6">
        <v>1</v>
      </c>
      <c r="F585" s="6">
        <v>131</v>
      </c>
      <c r="G585" s="5"/>
      <c r="H585" s="6">
        <v>74</v>
      </c>
      <c r="I585" s="6">
        <v>207</v>
      </c>
      <c r="J585" s="6">
        <v>199</v>
      </c>
      <c r="K585" s="6">
        <v>199</v>
      </c>
      <c r="L585" s="7">
        <v>26035</v>
      </c>
      <c r="M585" s="5"/>
      <c r="N585" s="7">
        <v>14707</v>
      </c>
      <c r="O585" s="7">
        <v>41140</v>
      </c>
    </row>
    <row r="586" spans="1:15" x14ac:dyDescent="0.25">
      <c r="A586" s="201"/>
      <c r="B586" s="2" t="s">
        <v>16</v>
      </c>
      <c r="C586" s="4" t="s">
        <v>11</v>
      </c>
      <c r="D586" s="6">
        <v>21</v>
      </c>
      <c r="E586" s="6">
        <v>36</v>
      </c>
      <c r="F586" s="7">
        <v>1653</v>
      </c>
      <c r="G586" s="6">
        <v>8</v>
      </c>
      <c r="H586" s="7">
        <v>2190</v>
      </c>
      <c r="I586" s="7">
        <v>3908</v>
      </c>
      <c r="J586" s="7">
        <v>2099</v>
      </c>
      <c r="K586" s="7">
        <v>3599</v>
      </c>
      <c r="L586" s="7">
        <v>165233</v>
      </c>
      <c r="M586" s="6">
        <v>800</v>
      </c>
      <c r="N586" s="7">
        <v>218911</v>
      </c>
      <c r="O586" s="7">
        <v>390642</v>
      </c>
    </row>
    <row r="587" spans="1:15" x14ac:dyDescent="0.25">
      <c r="A587" s="201"/>
      <c r="B587" s="2" t="s">
        <v>17</v>
      </c>
      <c r="C587" s="4" t="s">
        <v>12</v>
      </c>
      <c r="D587" s="6">
        <v>15</v>
      </c>
      <c r="E587" s="6">
        <v>21</v>
      </c>
      <c r="F587" s="7">
        <v>1279</v>
      </c>
      <c r="G587" s="6">
        <v>2</v>
      </c>
      <c r="H587" s="7">
        <v>1544</v>
      </c>
      <c r="I587" s="7">
        <v>2861</v>
      </c>
      <c r="J587" s="7">
        <v>2993</v>
      </c>
      <c r="K587" s="7">
        <v>4190</v>
      </c>
      <c r="L587" s="7">
        <v>255210</v>
      </c>
      <c r="M587" s="6">
        <v>399</v>
      </c>
      <c r="N587" s="7">
        <v>308088</v>
      </c>
      <c r="O587" s="7">
        <v>570880</v>
      </c>
    </row>
    <row r="588" spans="1:15" x14ac:dyDescent="0.25">
      <c r="A588" s="201"/>
      <c r="B588" s="2" t="s">
        <v>18</v>
      </c>
      <c r="C588" s="4" t="s">
        <v>11</v>
      </c>
      <c r="D588" s="6">
        <v>4</v>
      </c>
      <c r="E588" s="6">
        <v>7</v>
      </c>
      <c r="F588" s="6">
        <v>460</v>
      </c>
      <c r="G588" s="5"/>
      <c r="H588" s="6">
        <v>666</v>
      </c>
      <c r="I588" s="7">
        <v>1137</v>
      </c>
      <c r="J588" s="6">
        <v>715</v>
      </c>
      <c r="K588" s="7">
        <v>1251</v>
      </c>
      <c r="L588" s="7">
        <v>82214</v>
      </c>
      <c r="M588" s="5"/>
      <c r="N588" s="7">
        <v>119031</v>
      </c>
      <c r="O588" s="7">
        <v>203211</v>
      </c>
    </row>
    <row r="589" spans="1:15" x14ac:dyDescent="0.25">
      <c r="A589" s="201"/>
      <c r="B589" s="2" t="s">
        <v>19</v>
      </c>
      <c r="C589" s="4" t="s">
        <v>12</v>
      </c>
      <c r="D589" s="6">
        <v>5</v>
      </c>
      <c r="E589" s="6">
        <v>7</v>
      </c>
      <c r="F589" s="6">
        <v>963</v>
      </c>
      <c r="G589" s="5"/>
      <c r="H589" s="7">
        <v>1593</v>
      </c>
      <c r="I589" s="7">
        <v>2568</v>
      </c>
      <c r="J589" s="7">
        <v>1107</v>
      </c>
      <c r="K589" s="7">
        <v>1549</v>
      </c>
      <c r="L589" s="7">
        <v>213132</v>
      </c>
      <c r="M589" s="5"/>
      <c r="N589" s="7">
        <v>352565</v>
      </c>
      <c r="O589" s="7">
        <v>568353</v>
      </c>
    </row>
    <row r="590" spans="1:15" x14ac:dyDescent="0.25">
      <c r="A590" s="201"/>
      <c r="B590" s="202" t="s">
        <v>8</v>
      </c>
      <c r="C590" s="202"/>
      <c r="D590" s="6">
        <v>60</v>
      </c>
      <c r="E590" s="6">
        <v>85</v>
      </c>
      <c r="F590" s="7">
        <v>5640</v>
      </c>
      <c r="G590" s="6">
        <v>14</v>
      </c>
      <c r="H590" s="7">
        <v>7348</v>
      </c>
      <c r="I590" s="10">
        <v>13147</v>
      </c>
      <c r="J590" s="7">
        <v>12103</v>
      </c>
      <c r="K590" s="7">
        <v>15508</v>
      </c>
      <c r="L590" s="7">
        <v>1125834</v>
      </c>
      <c r="M590" s="7">
        <v>2945</v>
      </c>
      <c r="N590" s="7">
        <v>1449469</v>
      </c>
      <c r="O590" s="12">
        <v>2605859</v>
      </c>
    </row>
    <row r="591" spans="1:15" x14ac:dyDescent="0.25">
      <c r="A591" s="201" t="s">
        <v>64</v>
      </c>
      <c r="B591" s="2" t="s">
        <v>10</v>
      </c>
      <c r="C591" s="4" t="s">
        <v>11</v>
      </c>
      <c r="D591" s="6">
        <v>178</v>
      </c>
      <c r="E591" s="6">
        <v>12</v>
      </c>
      <c r="F591" s="6">
        <v>6</v>
      </c>
      <c r="G591" s="5"/>
      <c r="H591" s="5"/>
      <c r="I591" s="6">
        <v>196</v>
      </c>
      <c r="J591" s="7">
        <v>77378</v>
      </c>
      <c r="K591" s="7">
        <v>5217</v>
      </c>
      <c r="L591" s="7">
        <v>2608</v>
      </c>
      <c r="M591" s="5"/>
      <c r="N591" s="5"/>
      <c r="O591" s="7">
        <v>85203</v>
      </c>
    </row>
    <row r="592" spans="1:15" x14ac:dyDescent="0.25">
      <c r="A592" s="201"/>
      <c r="B592" s="2" t="s">
        <v>10</v>
      </c>
      <c r="C592" s="4" t="s">
        <v>12</v>
      </c>
      <c r="D592" s="6">
        <v>147</v>
      </c>
      <c r="E592" s="6">
        <v>14</v>
      </c>
      <c r="F592" s="6">
        <v>12</v>
      </c>
      <c r="G592" s="6">
        <v>3</v>
      </c>
      <c r="H592" s="5"/>
      <c r="I592" s="6">
        <v>176</v>
      </c>
      <c r="J592" s="7">
        <v>61984</v>
      </c>
      <c r="K592" s="7">
        <v>5903</v>
      </c>
      <c r="L592" s="7">
        <v>5060</v>
      </c>
      <c r="M592" s="7">
        <v>1265</v>
      </c>
      <c r="N592" s="5"/>
      <c r="O592" s="7">
        <v>74212</v>
      </c>
    </row>
    <row r="593" spans="1:15" x14ac:dyDescent="0.25">
      <c r="A593" s="201"/>
      <c r="B593" s="2" t="s">
        <v>13</v>
      </c>
      <c r="C593" s="4" t="s">
        <v>11</v>
      </c>
      <c r="D593" s="7">
        <v>1207</v>
      </c>
      <c r="E593" s="6">
        <v>115</v>
      </c>
      <c r="F593" s="6">
        <v>105</v>
      </c>
      <c r="G593" s="6">
        <v>20</v>
      </c>
      <c r="H593" s="6">
        <v>21</v>
      </c>
      <c r="I593" s="7">
        <v>1468</v>
      </c>
      <c r="J593" s="7">
        <v>521945</v>
      </c>
      <c r="K593" s="7">
        <v>49730</v>
      </c>
      <c r="L593" s="7">
        <v>45405</v>
      </c>
      <c r="M593" s="7">
        <v>8649</v>
      </c>
      <c r="N593" s="7">
        <v>9081</v>
      </c>
      <c r="O593" s="7">
        <v>634810</v>
      </c>
    </row>
    <row r="594" spans="1:15" x14ac:dyDescent="0.25">
      <c r="A594" s="201"/>
      <c r="B594" s="2" t="s">
        <v>13</v>
      </c>
      <c r="C594" s="4" t="s">
        <v>12</v>
      </c>
      <c r="D594" s="7">
        <v>1093</v>
      </c>
      <c r="E594" s="6">
        <v>96</v>
      </c>
      <c r="F594" s="6">
        <v>82</v>
      </c>
      <c r="G594" s="6">
        <v>13</v>
      </c>
      <c r="H594" s="6">
        <v>17</v>
      </c>
      <c r="I594" s="7">
        <v>1301</v>
      </c>
      <c r="J594" s="7">
        <v>460816</v>
      </c>
      <c r="K594" s="7">
        <v>40474</v>
      </c>
      <c r="L594" s="7">
        <v>34572</v>
      </c>
      <c r="M594" s="7">
        <v>5481</v>
      </c>
      <c r="N594" s="7">
        <v>7167</v>
      </c>
      <c r="O594" s="7">
        <v>548510</v>
      </c>
    </row>
    <row r="595" spans="1:15" x14ac:dyDescent="0.25">
      <c r="A595" s="201"/>
      <c r="B595" s="2" t="s">
        <v>14</v>
      </c>
      <c r="C595" s="4" t="s">
        <v>11</v>
      </c>
      <c r="D595" s="7">
        <v>3018</v>
      </c>
      <c r="E595" s="6">
        <v>406</v>
      </c>
      <c r="F595" s="6">
        <v>546</v>
      </c>
      <c r="G595" s="6">
        <v>37</v>
      </c>
      <c r="H595" s="6">
        <v>162</v>
      </c>
      <c r="I595" s="7">
        <v>4169</v>
      </c>
      <c r="J595" s="7">
        <v>856681</v>
      </c>
      <c r="K595" s="7">
        <v>115246</v>
      </c>
      <c r="L595" s="7">
        <v>154986</v>
      </c>
      <c r="M595" s="7">
        <v>10503</v>
      </c>
      <c r="N595" s="7">
        <v>45985</v>
      </c>
      <c r="O595" s="7">
        <v>1183401</v>
      </c>
    </row>
    <row r="596" spans="1:15" x14ac:dyDescent="0.25">
      <c r="A596" s="201"/>
      <c r="B596" s="2" t="s">
        <v>14</v>
      </c>
      <c r="C596" s="4" t="s">
        <v>12</v>
      </c>
      <c r="D596" s="7">
        <v>2921</v>
      </c>
      <c r="E596" s="6">
        <v>364</v>
      </c>
      <c r="F596" s="6">
        <v>468</v>
      </c>
      <c r="G596" s="6">
        <v>20</v>
      </c>
      <c r="H596" s="6">
        <v>178</v>
      </c>
      <c r="I596" s="7">
        <v>3951</v>
      </c>
      <c r="J596" s="7">
        <v>873744</v>
      </c>
      <c r="K596" s="7">
        <v>108881</v>
      </c>
      <c r="L596" s="7">
        <v>139990</v>
      </c>
      <c r="M596" s="7">
        <v>5982</v>
      </c>
      <c r="N596" s="7">
        <v>53244</v>
      </c>
      <c r="O596" s="7">
        <v>1181841</v>
      </c>
    </row>
    <row r="597" spans="1:15" x14ac:dyDescent="0.25">
      <c r="A597" s="201"/>
      <c r="B597" s="2" t="s">
        <v>15</v>
      </c>
      <c r="C597" s="4" t="s">
        <v>11</v>
      </c>
      <c r="D597" s="6">
        <v>378</v>
      </c>
      <c r="E597" s="6">
        <v>140</v>
      </c>
      <c r="F597" s="6">
        <v>99</v>
      </c>
      <c r="G597" s="6">
        <v>8</v>
      </c>
      <c r="H597" s="6">
        <v>15</v>
      </c>
      <c r="I597" s="6">
        <v>640</v>
      </c>
      <c r="J597" s="7">
        <v>36869</v>
      </c>
      <c r="K597" s="7">
        <v>13655</v>
      </c>
      <c r="L597" s="7">
        <v>9656</v>
      </c>
      <c r="M597" s="6">
        <v>780</v>
      </c>
      <c r="N597" s="7">
        <v>1463</v>
      </c>
      <c r="O597" s="7">
        <v>62423</v>
      </c>
    </row>
    <row r="598" spans="1:15" x14ac:dyDescent="0.25">
      <c r="A598" s="201"/>
      <c r="B598" s="2" t="s">
        <v>15</v>
      </c>
      <c r="C598" s="4" t="s">
        <v>12</v>
      </c>
      <c r="D598" s="6">
        <v>295</v>
      </c>
      <c r="E598" s="6">
        <v>63</v>
      </c>
      <c r="F598" s="6">
        <v>47</v>
      </c>
      <c r="G598" s="6">
        <v>4</v>
      </c>
      <c r="H598" s="6">
        <v>18</v>
      </c>
      <c r="I598" s="6">
        <v>427</v>
      </c>
      <c r="J598" s="7">
        <v>52393</v>
      </c>
      <c r="K598" s="7">
        <v>11189</v>
      </c>
      <c r="L598" s="7">
        <v>8347</v>
      </c>
      <c r="M598" s="6">
        <v>710</v>
      </c>
      <c r="N598" s="7">
        <v>3197</v>
      </c>
      <c r="O598" s="7">
        <v>75836</v>
      </c>
    </row>
    <row r="599" spans="1:15" x14ac:dyDescent="0.25">
      <c r="A599" s="201"/>
      <c r="B599" s="2" t="s">
        <v>16</v>
      </c>
      <c r="C599" s="4" t="s">
        <v>11</v>
      </c>
      <c r="D599" s="7">
        <v>7953</v>
      </c>
      <c r="E599" s="7">
        <v>1150</v>
      </c>
      <c r="F599" s="7">
        <v>1853</v>
      </c>
      <c r="G599" s="6">
        <v>112</v>
      </c>
      <c r="H599" s="6">
        <v>383</v>
      </c>
      <c r="I599" s="7">
        <v>11451</v>
      </c>
      <c r="J599" s="7">
        <v>710435</v>
      </c>
      <c r="K599" s="7">
        <v>102729</v>
      </c>
      <c r="L599" s="7">
        <v>165527</v>
      </c>
      <c r="M599" s="7">
        <v>10005</v>
      </c>
      <c r="N599" s="7">
        <v>34213</v>
      </c>
      <c r="O599" s="7">
        <v>1022909</v>
      </c>
    </row>
    <row r="600" spans="1:15" x14ac:dyDescent="0.25">
      <c r="A600" s="201"/>
      <c r="B600" s="2" t="s">
        <v>17</v>
      </c>
      <c r="C600" s="4" t="s">
        <v>12</v>
      </c>
      <c r="D600" s="7">
        <v>7453</v>
      </c>
      <c r="E600" s="7">
        <v>1205</v>
      </c>
      <c r="F600" s="7">
        <v>1644</v>
      </c>
      <c r="G600" s="6">
        <v>85</v>
      </c>
      <c r="H600" s="6">
        <v>407</v>
      </c>
      <c r="I600" s="7">
        <v>10794</v>
      </c>
      <c r="J600" s="7">
        <v>1329012</v>
      </c>
      <c r="K600" s="7">
        <v>214874</v>
      </c>
      <c r="L600" s="7">
        <v>293157</v>
      </c>
      <c r="M600" s="7">
        <v>15157</v>
      </c>
      <c r="N600" s="7">
        <v>72576</v>
      </c>
      <c r="O600" s="7">
        <v>1924776</v>
      </c>
    </row>
    <row r="601" spans="1:15" x14ac:dyDescent="0.25">
      <c r="A601" s="201"/>
      <c r="B601" s="2" t="s">
        <v>18</v>
      </c>
      <c r="C601" s="4" t="s">
        <v>11</v>
      </c>
      <c r="D601" s="7">
        <v>2139</v>
      </c>
      <c r="E601" s="6">
        <v>457</v>
      </c>
      <c r="F601" s="6">
        <v>668</v>
      </c>
      <c r="G601" s="6">
        <v>9</v>
      </c>
      <c r="H601" s="6">
        <v>144</v>
      </c>
      <c r="I601" s="7">
        <v>3417</v>
      </c>
      <c r="J601" s="7">
        <v>341639</v>
      </c>
      <c r="K601" s="7">
        <v>72991</v>
      </c>
      <c r="L601" s="7">
        <v>106692</v>
      </c>
      <c r="M601" s="7">
        <v>1437</v>
      </c>
      <c r="N601" s="7">
        <v>23000</v>
      </c>
      <c r="O601" s="7">
        <v>545759</v>
      </c>
    </row>
    <row r="602" spans="1:15" x14ac:dyDescent="0.25">
      <c r="A602" s="201"/>
      <c r="B602" s="2" t="s">
        <v>19</v>
      </c>
      <c r="C602" s="4" t="s">
        <v>12</v>
      </c>
      <c r="D602" s="7">
        <v>4684</v>
      </c>
      <c r="E602" s="6">
        <v>925</v>
      </c>
      <c r="F602" s="7">
        <v>1465</v>
      </c>
      <c r="G602" s="6">
        <v>18</v>
      </c>
      <c r="H602" s="6">
        <v>339</v>
      </c>
      <c r="I602" s="7">
        <v>7431</v>
      </c>
      <c r="J602" s="7">
        <v>926425</v>
      </c>
      <c r="K602" s="7">
        <v>182951</v>
      </c>
      <c r="L602" s="7">
        <v>289755</v>
      </c>
      <c r="M602" s="7">
        <v>3560</v>
      </c>
      <c r="N602" s="7">
        <v>67049</v>
      </c>
      <c r="O602" s="7">
        <v>1469740</v>
      </c>
    </row>
    <row r="603" spans="1:15" x14ac:dyDescent="0.25">
      <c r="A603" s="201"/>
      <c r="B603" s="202" t="s">
        <v>8</v>
      </c>
      <c r="C603" s="202"/>
      <c r="D603" s="7">
        <v>31466</v>
      </c>
      <c r="E603" s="7">
        <v>4947</v>
      </c>
      <c r="F603" s="7">
        <v>6995</v>
      </c>
      <c r="G603" s="6">
        <v>329</v>
      </c>
      <c r="H603" s="7">
        <v>1684</v>
      </c>
      <c r="I603" s="10">
        <v>45421</v>
      </c>
      <c r="J603" s="7">
        <v>6249321</v>
      </c>
      <c r="K603" s="7">
        <v>923840</v>
      </c>
      <c r="L603" s="7">
        <v>1255755</v>
      </c>
      <c r="M603" s="7">
        <v>63529</v>
      </c>
      <c r="N603" s="7">
        <v>316975</v>
      </c>
      <c r="O603" s="12">
        <v>8809420</v>
      </c>
    </row>
    <row r="604" spans="1:15" x14ac:dyDescent="0.25">
      <c r="A604" s="201" t="s">
        <v>65</v>
      </c>
      <c r="B604" s="2" t="s">
        <v>10</v>
      </c>
      <c r="C604" s="4" t="s">
        <v>11</v>
      </c>
      <c r="D604" s="6">
        <v>2</v>
      </c>
      <c r="E604" s="6">
        <v>16</v>
      </c>
      <c r="F604" s="6">
        <v>72</v>
      </c>
      <c r="G604" s="6">
        <v>1</v>
      </c>
      <c r="H604" s="6">
        <v>106</v>
      </c>
      <c r="I604" s="6">
        <v>197</v>
      </c>
      <c r="J604" s="6">
        <v>869</v>
      </c>
      <c r="K604" s="7">
        <v>6955</v>
      </c>
      <c r="L604" s="7">
        <v>31299</v>
      </c>
      <c r="M604" s="6">
        <v>435</v>
      </c>
      <c r="N604" s="7">
        <v>46079</v>
      </c>
      <c r="O604" s="7">
        <v>85637</v>
      </c>
    </row>
    <row r="605" spans="1:15" x14ac:dyDescent="0.25">
      <c r="A605" s="201"/>
      <c r="B605" s="2" t="s">
        <v>10</v>
      </c>
      <c r="C605" s="4" t="s">
        <v>12</v>
      </c>
      <c r="D605" s="6">
        <v>3</v>
      </c>
      <c r="E605" s="6">
        <v>17</v>
      </c>
      <c r="F605" s="6">
        <v>69</v>
      </c>
      <c r="G605" s="5"/>
      <c r="H605" s="6">
        <v>90</v>
      </c>
      <c r="I605" s="6">
        <v>179</v>
      </c>
      <c r="J605" s="7">
        <v>1265</v>
      </c>
      <c r="K605" s="7">
        <v>7168</v>
      </c>
      <c r="L605" s="7">
        <v>29095</v>
      </c>
      <c r="M605" s="5"/>
      <c r="N605" s="7">
        <v>37950</v>
      </c>
      <c r="O605" s="7">
        <v>75478</v>
      </c>
    </row>
    <row r="606" spans="1:15" x14ac:dyDescent="0.25">
      <c r="A606" s="201"/>
      <c r="B606" s="2" t="s">
        <v>13</v>
      </c>
      <c r="C606" s="4" t="s">
        <v>11</v>
      </c>
      <c r="D606" s="6">
        <v>39</v>
      </c>
      <c r="E606" s="6">
        <v>326</v>
      </c>
      <c r="F606" s="6">
        <v>197</v>
      </c>
      <c r="G606" s="6">
        <v>8</v>
      </c>
      <c r="H606" s="6">
        <v>716</v>
      </c>
      <c r="I606" s="7">
        <v>1286</v>
      </c>
      <c r="J606" s="7">
        <v>16865</v>
      </c>
      <c r="K606" s="7">
        <v>140973</v>
      </c>
      <c r="L606" s="7">
        <v>85189</v>
      </c>
      <c r="M606" s="7">
        <v>3459</v>
      </c>
      <c r="N606" s="7">
        <v>309621</v>
      </c>
      <c r="O606" s="7">
        <v>556107</v>
      </c>
    </row>
    <row r="607" spans="1:15" x14ac:dyDescent="0.25">
      <c r="A607" s="201"/>
      <c r="B607" s="2" t="s">
        <v>13</v>
      </c>
      <c r="C607" s="4" t="s">
        <v>12</v>
      </c>
      <c r="D607" s="6">
        <v>45</v>
      </c>
      <c r="E607" s="6">
        <v>297</v>
      </c>
      <c r="F607" s="6">
        <v>178</v>
      </c>
      <c r="G607" s="6">
        <v>5</v>
      </c>
      <c r="H607" s="6">
        <v>692</v>
      </c>
      <c r="I607" s="7">
        <v>1217</v>
      </c>
      <c r="J607" s="7">
        <v>18972</v>
      </c>
      <c r="K607" s="7">
        <v>125217</v>
      </c>
      <c r="L607" s="7">
        <v>75046</v>
      </c>
      <c r="M607" s="7">
        <v>2108</v>
      </c>
      <c r="N607" s="7">
        <v>291752</v>
      </c>
      <c r="O607" s="7">
        <v>513095</v>
      </c>
    </row>
    <row r="608" spans="1:15" x14ac:dyDescent="0.25">
      <c r="A608" s="201"/>
      <c r="B608" s="2" t="s">
        <v>14</v>
      </c>
      <c r="C608" s="4" t="s">
        <v>11</v>
      </c>
      <c r="D608" s="6">
        <v>40</v>
      </c>
      <c r="E608" s="6">
        <v>953</v>
      </c>
      <c r="F608" s="6">
        <v>355</v>
      </c>
      <c r="G608" s="6">
        <v>7</v>
      </c>
      <c r="H608" s="7">
        <v>2159</v>
      </c>
      <c r="I608" s="7">
        <v>3514</v>
      </c>
      <c r="J608" s="7">
        <v>11354</v>
      </c>
      <c r="K608" s="7">
        <v>270516</v>
      </c>
      <c r="L608" s="7">
        <v>100769</v>
      </c>
      <c r="M608" s="7">
        <v>1987</v>
      </c>
      <c r="N608" s="7">
        <v>612848</v>
      </c>
      <c r="O608" s="7">
        <v>997474</v>
      </c>
    </row>
    <row r="609" spans="1:15" x14ac:dyDescent="0.25">
      <c r="A609" s="201"/>
      <c r="B609" s="2" t="s">
        <v>14</v>
      </c>
      <c r="C609" s="4" t="s">
        <v>12</v>
      </c>
      <c r="D609" s="6">
        <v>42</v>
      </c>
      <c r="E609" s="6">
        <v>870</v>
      </c>
      <c r="F609" s="6">
        <v>351</v>
      </c>
      <c r="G609" s="6">
        <v>10</v>
      </c>
      <c r="H609" s="7">
        <v>2052</v>
      </c>
      <c r="I609" s="7">
        <v>3325</v>
      </c>
      <c r="J609" s="7">
        <v>12563</v>
      </c>
      <c r="K609" s="7">
        <v>260239</v>
      </c>
      <c r="L609" s="7">
        <v>104993</v>
      </c>
      <c r="M609" s="7">
        <v>2991</v>
      </c>
      <c r="N609" s="7">
        <v>613804</v>
      </c>
      <c r="O609" s="7">
        <v>994590</v>
      </c>
    </row>
    <row r="610" spans="1:15" x14ac:dyDescent="0.25">
      <c r="A610" s="201"/>
      <c r="B610" s="2" t="s">
        <v>15</v>
      </c>
      <c r="C610" s="4" t="s">
        <v>11</v>
      </c>
      <c r="D610" s="6">
        <v>2</v>
      </c>
      <c r="E610" s="6">
        <v>168</v>
      </c>
      <c r="F610" s="6">
        <v>43</v>
      </c>
      <c r="G610" s="6">
        <v>3</v>
      </c>
      <c r="H610" s="6">
        <v>356</v>
      </c>
      <c r="I610" s="6">
        <v>572</v>
      </c>
      <c r="J610" s="6">
        <v>195</v>
      </c>
      <c r="K610" s="7">
        <v>16386</v>
      </c>
      <c r="L610" s="7">
        <v>4194</v>
      </c>
      <c r="M610" s="6">
        <v>293</v>
      </c>
      <c r="N610" s="7">
        <v>34723</v>
      </c>
      <c r="O610" s="7">
        <v>55791</v>
      </c>
    </row>
    <row r="611" spans="1:15" x14ac:dyDescent="0.25">
      <c r="A611" s="201"/>
      <c r="B611" s="2" t="s">
        <v>15</v>
      </c>
      <c r="C611" s="4" t="s">
        <v>12</v>
      </c>
      <c r="D611" s="6">
        <v>5</v>
      </c>
      <c r="E611" s="6">
        <v>92</v>
      </c>
      <c r="F611" s="6">
        <v>61</v>
      </c>
      <c r="G611" s="5"/>
      <c r="H611" s="6">
        <v>270</v>
      </c>
      <c r="I611" s="6">
        <v>428</v>
      </c>
      <c r="J611" s="6">
        <v>888</v>
      </c>
      <c r="K611" s="7">
        <v>16340</v>
      </c>
      <c r="L611" s="7">
        <v>10834</v>
      </c>
      <c r="M611" s="5"/>
      <c r="N611" s="7">
        <v>47953</v>
      </c>
      <c r="O611" s="7">
        <v>76015</v>
      </c>
    </row>
    <row r="612" spans="1:15" x14ac:dyDescent="0.25">
      <c r="A612" s="201"/>
      <c r="B612" s="2" t="s">
        <v>16</v>
      </c>
      <c r="C612" s="4" t="s">
        <v>11</v>
      </c>
      <c r="D612" s="6">
        <v>194</v>
      </c>
      <c r="E612" s="7">
        <v>2976</v>
      </c>
      <c r="F612" s="7">
        <v>1440</v>
      </c>
      <c r="G612" s="6">
        <v>47</v>
      </c>
      <c r="H612" s="7">
        <v>6928</v>
      </c>
      <c r="I612" s="7">
        <v>11585</v>
      </c>
      <c r="J612" s="7">
        <v>17330</v>
      </c>
      <c r="K612" s="7">
        <v>265844</v>
      </c>
      <c r="L612" s="7">
        <v>128634</v>
      </c>
      <c r="M612" s="7">
        <v>4198</v>
      </c>
      <c r="N612" s="7">
        <v>618873</v>
      </c>
      <c r="O612" s="7">
        <v>1034879</v>
      </c>
    </row>
    <row r="613" spans="1:15" x14ac:dyDescent="0.25">
      <c r="A613" s="201"/>
      <c r="B613" s="2" t="s">
        <v>17</v>
      </c>
      <c r="C613" s="4" t="s">
        <v>12</v>
      </c>
      <c r="D613" s="6">
        <v>168</v>
      </c>
      <c r="E613" s="7">
        <v>2628</v>
      </c>
      <c r="F613" s="7">
        <v>1420</v>
      </c>
      <c r="G613" s="6">
        <v>29</v>
      </c>
      <c r="H613" s="7">
        <v>6055</v>
      </c>
      <c r="I613" s="7">
        <v>10300</v>
      </c>
      <c r="J613" s="7">
        <v>29958</v>
      </c>
      <c r="K613" s="7">
        <v>468623</v>
      </c>
      <c r="L613" s="7">
        <v>253213</v>
      </c>
      <c r="M613" s="7">
        <v>5171</v>
      </c>
      <c r="N613" s="7">
        <v>1079722</v>
      </c>
      <c r="O613" s="7">
        <v>1836687</v>
      </c>
    </row>
    <row r="614" spans="1:15" x14ac:dyDescent="0.25">
      <c r="A614" s="201"/>
      <c r="B614" s="2" t="s">
        <v>18</v>
      </c>
      <c r="C614" s="4" t="s">
        <v>11</v>
      </c>
      <c r="D614" s="6">
        <v>29</v>
      </c>
      <c r="E614" s="6">
        <v>813</v>
      </c>
      <c r="F614" s="6">
        <v>309</v>
      </c>
      <c r="G614" s="6">
        <v>1</v>
      </c>
      <c r="H614" s="7">
        <v>1965</v>
      </c>
      <c r="I614" s="7">
        <v>3117</v>
      </c>
      <c r="J614" s="7">
        <v>4632</v>
      </c>
      <c r="K614" s="7">
        <v>129851</v>
      </c>
      <c r="L614" s="7">
        <v>49353</v>
      </c>
      <c r="M614" s="6">
        <v>160</v>
      </c>
      <c r="N614" s="7">
        <v>313847</v>
      </c>
      <c r="O614" s="7">
        <v>497843</v>
      </c>
    </row>
    <row r="615" spans="1:15" x14ac:dyDescent="0.25">
      <c r="A615" s="201"/>
      <c r="B615" s="2" t="s">
        <v>19</v>
      </c>
      <c r="C615" s="4" t="s">
        <v>12</v>
      </c>
      <c r="D615" s="6">
        <v>69</v>
      </c>
      <c r="E615" s="7">
        <v>1904</v>
      </c>
      <c r="F615" s="6">
        <v>784</v>
      </c>
      <c r="G615" s="6">
        <v>4</v>
      </c>
      <c r="H615" s="7">
        <v>4727</v>
      </c>
      <c r="I615" s="7">
        <v>7488</v>
      </c>
      <c r="J615" s="7">
        <v>13647</v>
      </c>
      <c r="K615" s="7">
        <v>376583</v>
      </c>
      <c r="L615" s="7">
        <v>155063</v>
      </c>
      <c r="M615" s="6">
        <v>791</v>
      </c>
      <c r="N615" s="7">
        <v>934929</v>
      </c>
      <c r="O615" s="7">
        <v>1481013</v>
      </c>
    </row>
    <row r="616" spans="1:15" x14ac:dyDescent="0.25">
      <c r="A616" s="201"/>
      <c r="B616" s="202" t="s">
        <v>8</v>
      </c>
      <c r="C616" s="202"/>
      <c r="D616" s="6">
        <v>638</v>
      </c>
      <c r="E616" s="7">
        <v>11060</v>
      </c>
      <c r="F616" s="7">
        <v>5279</v>
      </c>
      <c r="G616" s="6">
        <v>115</v>
      </c>
      <c r="H616" s="7">
        <v>26116</v>
      </c>
      <c r="I616" s="10">
        <v>43208</v>
      </c>
      <c r="J616" s="7">
        <v>128538</v>
      </c>
      <c r="K616" s="7">
        <v>2084695</v>
      </c>
      <c r="L616" s="7">
        <v>1027682</v>
      </c>
      <c r="M616" s="7">
        <v>21593</v>
      </c>
      <c r="N616" s="7">
        <v>4942101</v>
      </c>
      <c r="O616" s="12">
        <v>8204609</v>
      </c>
    </row>
    <row r="617" spans="1:15" x14ac:dyDescent="0.25">
      <c r="A617" s="201" t="s">
        <v>66</v>
      </c>
      <c r="B617" s="2" t="s">
        <v>10</v>
      </c>
      <c r="C617" s="4" t="s">
        <v>11</v>
      </c>
      <c r="D617" s="6">
        <v>1</v>
      </c>
      <c r="E617" s="5"/>
      <c r="F617" s="6">
        <v>82</v>
      </c>
      <c r="G617" s="6">
        <v>2</v>
      </c>
      <c r="H617" s="6">
        <v>32</v>
      </c>
      <c r="I617" s="6">
        <v>117</v>
      </c>
      <c r="J617" s="6">
        <v>435</v>
      </c>
      <c r="K617" s="5"/>
      <c r="L617" s="7">
        <v>35646</v>
      </c>
      <c r="M617" s="6">
        <v>869</v>
      </c>
      <c r="N617" s="7">
        <v>13911</v>
      </c>
      <c r="O617" s="7">
        <v>50861</v>
      </c>
    </row>
    <row r="618" spans="1:15" x14ac:dyDescent="0.25">
      <c r="A618" s="201"/>
      <c r="B618" s="2" t="s">
        <v>10</v>
      </c>
      <c r="C618" s="4" t="s">
        <v>12</v>
      </c>
      <c r="D618" s="6">
        <v>1</v>
      </c>
      <c r="E618" s="6">
        <v>2</v>
      </c>
      <c r="F618" s="6">
        <v>88</v>
      </c>
      <c r="G618" s="5"/>
      <c r="H618" s="6">
        <v>21</v>
      </c>
      <c r="I618" s="6">
        <v>112</v>
      </c>
      <c r="J618" s="6">
        <v>422</v>
      </c>
      <c r="K618" s="6">
        <v>843</v>
      </c>
      <c r="L618" s="7">
        <v>37106</v>
      </c>
      <c r="M618" s="5"/>
      <c r="N618" s="7">
        <v>8855</v>
      </c>
      <c r="O618" s="7">
        <v>47226</v>
      </c>
    </row>
    <row r="619" spans="1:15" x14ac:dyDescent="0.25">
      <c r="A619" s="201"/>
      <c r="B619" s="2" t="s">
        <v>13</v>
      </c>
      <c r="C619" s="4" t="s">
        <v>11</v>
      </c>
      <c r="D619" s="6">
        <v>14</v>
      </c>
      <c r="E619" s="6">
        <v>8</v>
      </c>
      <c r="F619" s="6">
        <v>440</v>
      </c>
      <c r="G619" s="6">
        <v>8</v>
      </c>
      <c r="H619" s="6">
        <v>194</v>
      </c>
      <c r="I619" s="6">
        <v>664</v>
      </c>
      <c r="J619" s="7">
        <v>6054</v>
      </c>
      <c r="K619" s="7">
        <v>3459</v>
      </c>
      <c r="L619" s="7">
        <v>190270</v>
      </c>
      <c r="M619" s="7">
        <v>3459</v>
      </c>
      <c r="N619" s="7">
        <v>83892</v>
      </c>
      <c r="O619" s="7">
        <v>287134</v>
      </c>
    </row>
    <row r="620" spans="1:15" x14ac:dyDescent="0.25">
      <c r="A620" s="201"/>
      <c r="B620" s="2" t="s">
        <v>13</v>
      </c>
      <c r="C620" s="4" t="s">
        <v>12</v>
      </c>
      <c r="D620" s="6">
        <v>17</v>
      </c>
      <c r="E620" s="6">
        <v>15</v>
      </c>
      <c r="F620" s="6">
        <v>401</v>
      </c>
      <c r="G620" s="6">
        <v>6</v>
      </c>
      <c r="H620" s="6">
        <v>150</v>
      </c>
      <c r="I620" s="6">
        <v>589</v>
      </c>
      <c r="J620" s="7">
        <v>7167</v>
      </c>
      <c r="K620" s="7">
        <v>6324</v>
      </c>
      <c r="L620" s="7">
        <v>169064</v>
      </c>
      <c r="M620" s="7">
        <v>2530</v>
      </c>
      <c r="N620" s="7">
        <v>63241</v>
      </c>
      <c r="O620" s="7">
        <v>248326</v>
      </c>
    </row>
    <row r="621" spans="1:15" x14ac:dyDescent="0.25">
      <c r="A621" s="201"/>
      <c r="B621" s="2" t="s">
        <v>14</v>
      </c>
      <c r="C621" s="4" t="s">
        <v>11</v>
      </c>
      <c r="D621" s="6">
        <v>20</v>
      </c>
      <c r="E621" s="6">
        <v>16</v>
      </c>
      <c r="F621" s="7">
        <v>1219</v>
      </c>
      <c r="G621" s="6">
        <v>17</v>
      </c>
      <c r="H621" s="6">
        <v>718</v>
      </c>
      <c r="I621" s="7">
        <v>1990</v>
      </c>
      <c r="J621" s="7">
        <v>5677</v>
      </c>
      <c r="K621" s="7">
        <v>4542</v>
      </c>
      <c r="L621" s="7">
        <v>346022</v>
      </c>
      <c r="M621" s="7">
        <v>4826</v>
      </c>
      <c r="N621" s="7">
        <v>203810</v>
      </c>
      <c r="O621" s="7">
        <v>564877</v>
      </c>
    </row>
    <row r="622" spans="1:15" x14ac:dyDescent="0.25">
      <c r="A622" s="201"/>
      <c r="B622" s="2" t="s">
        <v>14</v>
      </c>
      <c r="C622" s="4" t="s">
        <v>12</v>
      </c>
      <c r="D622" s="6">
        <v>11</v>
      </c>
      <c r="E622" s="6">
        <v>11</v>
      </c>
      <c r="F622" s="7">
        <v>1107</v>
      </c>
      <c r="G622" s="6">
        <v>12</v>
      </c>
      <c r="H622" s="6">
        <v>605</v>
      </c>
      <c r="I622" s="7">
        <v>1746</v>
      </c>
      <c r="J622" s="7">
        <v>3290</v>
      </c>
      <c r="K622" s="7">
        <v>3290</v>
      </c>
      <c r="L622" s="7">
        <v>331131</v>
      </c>
      <c r="M622" s="7">
        <v>3589</v>
      </c>
      <c r="N622" s="7">
        <v>180971</v>
      </c>
      <c r="O622" s="7">
        <v>522271</v>
      </c>
    </row>
    <row r="623" spans="1:15" x14ac:dyDescent="0.25">
      <c r="A623" s="201"/>
      <c r="B623" s="2" t="s">
        <v>15</v>
      </c>
      <c r="C623" s="4" t="s">
        <v>11</v>
      </c>
      <c r="D623" s="6">
        <v>1</v>
      </c>
      <c r="E623" s="5"/>
      <c r="F623" s="6">
        <v>236</v>
      </c>
      <c r="G623" s="6">
        <v>2</v>
      </c>
      <c r="H623" s="6">
        <v>96</v>
      </c>
      <c r="I623" s="6">
        <v>335</v>
      </c>
      <c r="J623" s="6">
        <v>98</v>
      </c>
      <c r="K623" s="5"/>
      <c r="L623" s="7">
        <v>23019</v>
      </c>
      <c r="M623" s="6">
        <v>195</v>
      </c>
      <c r="N623" s="7">
        <v>9364</v>
      </c>
      <c r="O623" s="7">
        <v>32676</v>
      </c>
    </row>
    <row r="624" spans="1:15" x14ac:dyDescent="0.25">
      <c r="A624" s="201"/>
      <c r="B624" s="2" t="s">
        <v>15</v>
      </c>
      <c r="C624" s="4" t="s">
        <v>12</v>
      </c>
      <c r="D624" s="5"/>
      <c r="E624" s="6">
        <v>2</v>
      </c>
      <c r="F624" s="6">
        <v>127</v>
      </c>
      <c r="G624" s="6">
        <v>2</v>
      </c>
      <c r="H624" s="6">
        <v>75</v>
      </c>
      <c r="I624" s="6">
        <v>206</v>
      </c>
      <c r="J624" s="5"/>
      <c r="K624" s="6">
        <v>355</v>
      </c>
      <c r="L624" s="7">
        <v>22556</v>
      </c>
      <c r="M624" s="6">
        <v>355</v>
      </c>
      <c r="N624" s="7">
        <v>13320</v>
      </c>
      <c r="O624" s="7">
        <v>36586</v>
      </c>
    </row>
    <row r="625" spans="1:15" x14ac:dyDescent="0.25">
      <c r="A625" s="201"/>
      <c r="B625" s="2" t="s">
        <v>16</v>
      </c>
      <c r="C625" s="4" t="s">
        <v>11</v>
      </c>
      <c r="D625" s="6">
        <v>101</v>
      </c>
      <c r="E625" s="6">
        <v>81</v>
      </c>
      <c r="F625" s="7">
        <v>4388</v>
      </c>
      <c r="G625" s="6">
        <v>30</v>
      </c>
      <c r="H625" s="7">
        <v>1741</v>
      </c>
      <c r="I625" s="7">
        <v>6341</v>
      </c>
      <c r="J625" s="7">
        <v>9022</v>
      </c>
      <c r="K625" s="7">
        <v>7236</v>
      </c>
      <c r="L625" s="7">
        <v>391977</v>
      </c>
      <c r="M625" s="7">
        <v>2680</v>
      </c>
      <c r="N625" s="7">
        <v>155522</v>
      </c>
      <c r="O625" s="7">
        <v>566437</v>
      </c>
    </row>
    <row r="626" spans="1:15" x14ac:dyDescent="0.25">
      <c r="A626" s="201"/>
      <c r="B626" s="2" t="s">
        <v>17</v>
      </c>
      <c r="C626" s="4" t="s">
        <v>12</v>
      </c>
      <c r="D626" s="6">
        <v>71</v>
      </c>
      <c r="E626" s="6">
        <v>44</v>
      </c>
      <c r="F626" s="7">
        <v>3453</v>
      </c>
      <c r="G626" s="6">
        <v>21</v>
      </c>
      <c r="H626" s="7">
        <v>1334</v>
      </c>
      <c r="I626" s="7">
        <v>4923</v>
      </c>
      <c r="J626" s="7">
        <v>12661</v>
      </c>
      <c r="K626" s="7">
        <v>7846</v>
      </c>
      <c r="L626" s="7">
        <v>615736</v>
      </c>
      <c r="M626" s="7">
        <v>3745</v>
      </c>
      <c r="N626" s="7">
        <v>237878</v>
      </c>
      <c r="O626" s="7">
        <v>877866</v>
      </c>
    </row>
    <row r="627" spans="1:15" x14ac:dyDescent="0.25">
      <c r="A627" s="201"/>
      <c r="B627" s="2" t="s">
        <v>18</v>
      </c>
      <c r="C627" s="4" t="s">
        <v>11</v>
      </c>
      <c r="D627" s="6">
        <v>5</v>
      </c>
      <c r="E627" s="6">
        <v>4</v>
      </c>
      <c r="F627" s="7">
        <v>1309</v>
      </c>
      <c r="G627" s="6">
        <v>1</v>
      </c>
      <c r="H627" s="6">
        <v>534</v>
      </c>
      <c r="I627" s="7">
        <v>1853</v>
      </c>
      <c r="J627" s="6">
        <v>799</v>
      </c>
      <c r="K627" s="6">
        <v>639</v>
      </c>
      <c r="L627" s="7">
        <v>209072</v>
      </c>
      <c r="M627" s="6">
        <v>160</v>
      </c>
      <c r="N627" s="7">
        <v>85290</v>
      </c>
      <c r="O627" s="7">
        <v>295960</v>
      </c>
    </row>
    <row r="628" spans="1:15" x14ac:dyDescent="0.25">
      <c r="A628" s="201"/>
      <c r="B628" s="2" t="s">
        <v>19</v>
      </c>
      <c r="C628" s="4" t="s">
        <v>12</v>
      </c>
      <c r="D628" s="6">
        <v>14</v>
      </c>
      <c r="E628" s="6">
        <v>8</v>
      </c>
      <c r="F628" s="7">
        <v>2819</v>
      </c>
      <c r="G628" s="6">
        <v>7</v>
      </c>
      <c r="H628" s="7">
        <v>1092</v>
      </c>
      <c r="I628" s="7">
        <v>3940</v>
      </c>
      <c r="J628" s="7">
        <v>2769</v>
      </c>
      <c r="K628" s="7">
        <v>1582</v>
      </c>
      <c r="L628" s="7">
        <v>557556</v>
      </c>
      <c r="M628" s="7">
        <v>1384</v>
      </c>
      <c r="N628" s="7">
        <v>215981</v>
      </c>
      <c r="O628" s="7">
        <v>779272</v>
      </c>
    </row>
    <row r="629" spans="1:15" x14ac:dyDescent="0.25">
      <c r="A629" s="201"/>
      <c r="B629" s="202" t="s">
        <v>8</v>
      </c>
      <c r="C629" s="202"/>
      <c r="D629" s="6">
        <v>256</v>
      </c>
      <c r="E629" s="6">
        <v>191</v>
      </c>
      <c r="F629" s="7">
        <v>15669</v>
      </c>
      <c r="G629" s="6">
        <v>108</v>
      </c>
      <c r="H629" s="7">
        <v>6592</v>
      </c>
      <c r="I629" s="10">
        <v>22816</v>
      </c>
      <c r="J629" s="7">
        <v>48394</v>
      </c>
      <c r="K629" s="7">
        <v>36116</v>
      </c>
      <c r="L629" s="7">
        <v>2929155</v>
      </c>
      <c r="M629" s="7">
        <v>23792</v>
      </c>
      <c r="N629" s="7">
        <v>1272035</v>
      </c>
      <c r="O629" s="12">
        <v>4309492</v>
      </c>
    </row>
    <row r="630" spans="1:15" x14ac:dyDescent="0.25">
      <c r="A630" s="201" t="s">
        <v>67</v>
      </c>
      <c r="B630" s="2" t="s">
        <v>10</v>
      </c>
      <c r="C630" s="4" t="s">
        <v>11</v>
      </c>
      <c r="D630" s="6">
        <v>20</v>
      </c>
      <c r="E630" s="6">
        <v>5</v>
      </c>
      <c r="F630" s="6">
        <v>2</v>
      </c>
      <c r="G630" s="5"/>
      <c r="H630" s="6">
        <v>110</v>
      </c>
      <c r="I630" s="6">
        <v>137</v>
      </c>
      <c r="J630" s="7">
        <v>8694</v>
      </c>
      <c r="K630" s="7">
        <v>2174</v>
      </c>
      <c r="L630" s="6">
        <v>869</v>
      </c>
      <c r="M630" s="5"/>
      <c r="N630" s="7">
        <v>47818</v>
      </c>
      <c r="O630" s="7">
        <v>59555</v>
      </c>
    </row>
    <row r="631" spans="1:15" x14ac:dyDescent="0.25">
      <c r="A631" s="201"/>
      <c r="B631" s="2" t="s">
        <v>10</v>
      </c>
      <c r="C631" s="4" t="s">
        <v>12</v>
      </c>
      <c r="D631" s="6">
        <v>16</v>
      </c>
      <c r="E631" s="6">
        <v>1</v>
      </c>
      <c r="F631" s="6">
        <v>3</v>
      </c>
      <c r="G631" s="5"/>
      <c r="H631" s="6">
        <v>94</v>
      </c>
      <c r="I631" s="6">
        <v>114</v>
      </c>
      <c r="J631" s="7">
        <v>6747</v>
      </c>
      <c r="K631" s="6">
        <v>422</v>
      </c>
      <c r="L631" s="7">
        <v>1265</v>
      </c>
      <c r="M631" s="5"/>
      <c r="N631" s="7">
        <v>39636</v>
      </c>
      <c r="O631" s="7">
        <v>48070</v>
      </c>
    </row>
    <row r="632" spans="1:15" x14ac:dyDescent="0.25">
      <c r="A632" s="201"/>
      <c r="B632" s="2" t="s">
        <v>13</v>
      </c>
      <c r="C632" s="4" t="s">
        <v>11</v>
      </c>
      <c r="D632" s="6">
        <v>40</v>
      </c>
      <c r="E632" s="6">
        <v>52</v>
      </c>
      <c r="F632" s="6">
        <v>18</v>
      </c>
      <c r="G632" s="6">
        <v>11</v>
      </c>
      <c r="H632" s="6">
        <v>710</v>
      </c>
      <c r="I632" s="6">
        <v>831</v>
      </c>
      <c r="J632" s="7">
        <v>17297</v>
      </c>
      <c r="K632" s="7">
        <v>22486</v>
      </c>
      <c r="L632" s="7">
        <v>7784</v>
      </c>
      <c r="M632" s="7">
        <v>4757</v>
      </c>
      <c r="N632" s="7">
        <v>307027</v>
      </c>
      <c r="O632" s="7">
        <v>359351</v>
      </c>
    </row>
    <row r="633" spans="1:15" x14ac:dyDescent="0.25">
      <c r="A633" s="201"/>
      <c r="B633" s="2" t="s">
        <v>13</v>
      </c>
      <c r="C633" s="4" t="s">
        <v>12</v>
      </c>
      <c r="D633" s="6">
        <v>18</v>
      </c>
      <c r="E633" s="6">
        <v>31</v>
      </c>
      <c r="F633" s="6">
        <v>29</v>
      </c>
      <c r="G633" s="6">
        <v>9</v>
      </c>
      <c r="H633" s="6">
        <v>647</v>
      </c>
      <c r="I633" s="6">
        <v>734</v>
      </c>
      <c r="J633" s="7">
        <v>7589</v>
      </c>
      <c r="K633" s="7">
        <v>13070</v>
      </c>
      <c r="L633" s="7">
        <v>12227</v>
      </c>
      <c r="M633" s="7">
        <v>3794</v>
      </c>
      <c r="N633" s="7">
        <v>272779</v>
      </c>
      <c r="O633" s="7">
        <v>309459</v>
      </c>
    </row>
    <row r="634" spans="1:15" x14ac:dyDescent="0.25">
      <c r="A634" s="201"/>
      <c r="B634" s="2" t="s">
        <v>14</v>
      </c>
      <c r="C634" s="4" t="s">
        <v>11</v>
      </c>
      <c r="D634" s="6">
        <v>50</v>
      </c>
      <c r="E634" s="6">
        <v>198</v>
      </c>
      <c r="F634" s="6">
        <v>40</v>
      </c>
      <c r="G634" s="6">
        <v>14</v>
      </c>
      <c r="H634" s="7">
        <v>2083</v>
      </c>
      <c r="I634" s="7">
        <v>2385</v>
      </c>
      <c r="J634" s="7">
        <v>14193</v>
      </c>
      <c r="K634" s="7">
        <v>56204</v>
      </c>
      <c r="L634" s="7">
        <v>11354</v>
      </c>
      <c r="M634" s="7">
        <v>3974</v>
      </c>
      <c r="N634" s="7">
        <v>591275</v>
      </c>
      <c r="O634" s="7">
        <v>677000</v>
      </c>
    </row>
    <row r="635" spans="1:15" x14ac:dyDescent="0.25">
      <c r="A635" s="201"/>
      <c r="B635" s="2" t="s">
        <v>14</v>
      </c>
      <c r="C635" s="4" t="s">
        <v>12</v>
      </c>
      <c r="D635" s="6">
        <v>58</v>
      </c>
      <c r="E635" s="6">
        <v>212</v>
      </c>
      <c r="F635" s="6">
        <v>35</v>
      </c>
      <c r="G635" s="6">
        <v>6</v>
      </c>
      <c r="H635" s="7">
        <v>2026</v>
      </c>
      <c r="I635" s="7">
        <v>2337</v>
      </c>
      <c r="J635" s="7">
        <v>17349</v>
      </c>
      <c r="K635" s="7">
        <v>63414</v>
      </c>
      <c r="L635" s="7">
        <v>10469</v>
      </c>
      <c r="M635" s="7">
        <v>1795</v>
      </c>
      <c r="N635" s="7">
        <v>606027</v>
      </c>
      <c r="O635" s="7">
        <v>699054</v>
      </c>
    </row>
    <row r="636" spans="1:15" x14ac:dyDescent="0.25">
      <c r="A636" s="201"/>
      <c r="B636" s="2" t="s">
        <v>15</v>
      </c>
      <c r="C636" s="4" t="s">
        <v>11</v>
      </c>
      <c r="D636" s="6">
        <v>5</v>
      </c>
      <c r="E636" s="6">
        <v>18</v>
      </c>
      <c r="F636" s="6">
        <v>3</v>
      </c>
      <c r="G636" s="5"/>
      <c r="H636" s="6">
        <v>326</v>
      </c>
      <c r="I636" s="6">
        <v>352</v>
      </c>
      <c r="J636" s="6">
        <v>488</v>
      </c>
      <c r="K636" s="7">
        <v>1756</v>
      </c>
      <c r="L636" s="6">
        <v>293</v>
      </c>
      <c r="M636" s="5"/>
      <c r="N636" s="7">
        <v>31797</v>
      </c>
      <c r="O636" s="7">
        <v>34334</v>
      </c>
    </row>
    <row r="637" spans="1:15" x14ac:dyDescent="0.25">
      <c r="A637" s="201"/>
      <c r="B637" s="2" t="s">
        <v>15</v>
      </c>
      <c r="C637" s="4" t="s">
        <v>12</v>
      </c>
      <c r="D637" s="6">
        <v>8</v>
      </c>
      <c r="E637" s="6">
        <v>16</v>
      </c>
      <c r="F637" s="6">
        <v>5</v>
      </c>
      <c r="G637" s="6">
        <v>1</v>
      </c>
      <c r="H637" s="6">
        <v>252</v>
      </c>
      <c r="I637" s="6">
        <v>282</v>
      </c>
      <c r="J637" s="7">
        <v>1421</v>
      </c>
      <c r="K637" s="7">
        <v>2842</v>
      </c>
      <c r="L637" s="6">
        <v>888</v>
      </c>
      <c r="M637" s="6">
        <v>178</v>
      </c>
      <c r="N637" s="7">
        <v>44756</v>
      </c>
      <c r="O637" s="7">
        <v>50085</v>
      </c>
    </row>
    <row r="638" spans="1:15" x14ac:dyDescent="0.25">
      <c r="A638" s="201"/>
      <c r="B638" s="2" t="s">
        <v>16</v>
      </c>
      <c r="C638" s="4" t="s">
        <v>11</v>
      </c>
      <c r="D638" s="6">
        <v>152</v>
      </c>
      <c r="E638" s="6">
        <v>406</v>
      </c>
      <c r="F638" s="6">
        <v>133</v>
      </c>
      <c r="G638" s="6">
        <v>24</v>
      </c>
      <c r="H638" s="7">
        <v>5767</v>
      </c>
      <c r="I638" s="7">
        <v>6482</v>
      </c>
      <c r="J638" s="7">
        <v>13578</v>
      </c>
      <c r="K638" s="7">
        <v>36268</v>
      </c>
      <c r="L638" s="7">
        <v>11881</v>
      </c>
      <c r="M638" s="7">
        <v>2144</v>
      </c>
      <c r="N638" s="7">
        <v>515162</v>
      </c>
      <c r="O638" s="7">
        <v>579033</v>
      </c>
    </row>
    <row r="639" spans="1:15" x14ac:dyDescent="0.25">
      <c r="A639" s="201"/>
      <c r="B639" s="2" t="s">
        <v>17</v>
      </c>
      <c r="C639" s="4" t="s">
        <v>12</v>
      </c>
      <c r="D639" s="6">
        <v>174</v>
      </c>
      <c r="E639" s="6">
        <v>532</v>
      </c>
      <c r="F639" s="6">
        <v>113</v>
      </c>
      <c r="G639" s="6">
        <v>29</v>
      </c>
      <c r="H639" s="7">
        <v>5537</v>
      </c>
      <c r="I639" s="7">
        <v>6385</v>
      </c>
      <c r="J639" s="7">
        <v>31028</v>
      </c>
      <c r="K639" s="7">
        <v>94866</v>
      </c>
      <c r="L639" s="7">
        <v>20150</v>
      </c>
      <c r="M639" s="7">
        <v>5171</v>
      </c>
      <c r="N639" s="7">
        <v>987353</v>
      </c>
      <c r="O639" s="7">
        <v>1138568</v>
      </c>
    </row>
    <row r="640" spans="1:15" x14ac:dyDescent="0.25">
      <c r="A640" s="201"/>
      <c r="B640" s="2" t="s">
        <v>18</v>
      </c>
      <c r="C640" s="4" t="s">
        <v>11</v>
      </c>
      <c r="D640" s="6">
        <v>17</v>
      </c>
      <c r="E640" s="6">
        <v>176</v>
      </c>
      <c r="F640" s="6">
        <v>12</v>
      </c>
      <c r="G640" s="6">
        <v>1</v>
      </c>
      <c r="H640" s="7">
        <v>1733</v>
      </c>
      <c r="I640" s="7">
        <v>1939</v>
      </c>
      <c r="J640" s="7">
        <v>2715</v>
      </c>
      <c r="K640" s="7">
        <v>28111</v>
      </c>
      <c r="L640" s="7">
        <v>1917</v>
      </c>
      <c r="M640" s="6">
        <v>160</v>
      </c>
      <c r="N640" s="7">
        <v>276793</v>
      </c>
      <c r="O640" s="7">
        <v>309696</v>
      </c>
    </row>
    <row r="641" spans="1:15" x14ac:dyDescent="0.25">
      <c r="A641" s="201"/>
      <c r="B641" s="2" t="s">
        <v>19</v>
      </c>
      <c r="C641" s="4" t="s">
        <v>12</v>
      </c>
      <c r="D641" s="6">
        <v>46</v>
      </c>
      <c r="E641" s="6">
        <v>391</v>
      </c>
      <c r="F641" s="6">
        <v>21</v>
      </c>
      <c r="G641" s="6">
        <v>5</v>
      </c>
      <c r="H641" s="7">
        <v>4151</v>
      </c>
      <c r="I641" s="7">
        <v>4614</v>
      </c>
      <c r="J641" s="7">
        <v>9098</v>
      </c>
      <c r="K641" s="7">
        <v>77334</v>
      </c>
      <c r="L641" s="7">
        <v>4153</v>
      </c>
      <c r="M641" s="6">
        <v>989</v>
      </c>
      <c r="N641" s="7">
        <v>821005</v>
      </c>
      <c r="O641" s="7">
        <v>912579</v>
      </c>
    </row>
    <row r="642" spans="1:15" x14ac:dyDescent="0.25">
      <c r="A642" s="201"/>
      <c r="B642" s="202" t="s">
        <v>8</v>
      </c>
      <c r="C642" s="202"/>
      <c r="D642" s="6">
        <v>604</v>
      </c>
      <c r="E642" s="7">
        <v>2038</v>
      </c>
      <c r="F642" s="6">
        <v>414</v>
      </c>
      <c r="G642" s="6">
        <v>100</v>
      </c>
      <c r="H642" s="7">
        <v>23436</v>
      </c>
      <c r="I642" s="10">
        <v>26592</v>
      </c>
      <c r="J642" s="7">
        <v>130197</v>
      </c>
      <c r="K642" s="7">
        <v>398947</v>
      </c>
      <c r="L642" s="7">
        <v>83250</v>
      </c>
      <c r="M642" s="7">
        <v>22962</v>
      </c>
      <c r="N642" s="7">
        <v>4541428</v>
      </c>
      <c r="O642" s="12">
        <v>5176784</v>
      </c>
    </row>
    <row r="643" spans="1:15" x14ac:dyDescent="0.25">
      <c r="A643" s="201" t="s">
        <v>68</v>
      </c>
      <c r="B643" s="2" t="s">
        <v>10</v>
      </c>
      <c r="C643" s="4" t="s">
        <v>11</v>
      </c>
      <c r="D643" s="6">
        <v>1</v>
      </c>
      <c r="E643" s="6">
        <v>1</v>
      </c>
      <c r="F643" s="6">
        <v>55</v>
      </c>
      <c r="G643" s="6">
        <v>16</v>
      </c>
      <c r="H643" s="5"/>
      <c r="I643" s="6">
        <v>73</v>
      </c>
      <c r="J643" s="6">
        <v>443</v>
      </c>
      <c r="K643" s="6">
        <v>443</v>
      </c>
      <c r="L643" s="7">
        <v>24339</v>
      </c>
      <c r="M643" s="7">
        <v>7081</v>
      </c>
      <c r="N643" s="5"/>
      <c r="O643" s="7">
        <v>32306</v>
      </c>
    </row>
    <row r="644" spans="1:15" x14ac:dyDescent="0.25">
      <c r="A644" s="201"/>
      <c r="B644" s="2" t="s">
        <v>10</v>
      </c>
      <c r="C644" s="4" t="s">
        <v>12</v>
      </c>
      <c r="D644" s="6">
        <v>1</v>
      </c>
      <c r="E644" s="5"/>
      <c r="F644" s="6">
        <v>51</v>
      </c>
      <c r="G644" s="6">
        <v>21</v>
      </c>
      <c r="H644" s="5"/>
      <c r="I644" s="6">
        <v>73</v>
      </c>
      <c r="J644" s="6">
        <v>429</v>
      </c>
      <c r="K644" s="5"/>
      <c r="L644" s="7">
        <v>21892</v>
      </c>
      <c r="M644" s="7">
        <v>9014</v>
      </c>
      <c r="N644" s="5"/>
      <c r="O644" s="7">
        <v>31335</v>
      </c>
    </row>
    <row r="645" spans="1:15" x14ac:dyDescent="0.25">
      <c r="A645" s="201"/>
      <c r="B645" s="2" t="s">
        <v>13</v>
      </c>
      <c r="C645" s="4" t="s">
        <v>11</v>
      </c>
      <c r="D645" s="6">
        <v>17</v>
      </c>
      <c r="E645" s="6">
        <v>10</v>
      </c>
      <c r="F645" s="6">
        <v>271</v>
      </c>
      <c r="G645" s="6">
        <v>171</v>
      </c>
      <c r="H645" s="5"/>
      <c r="I645" s="6">
        <v>469</v>
      </c>
      <c r="J645" s="7">
        <v>7484</v>
      </c>
      <c r="K645" s="7">
        <v>4402</v>
      </c>
      <c r="L645" s="7">
        <v>119298</v>
      </c>
      <c r="M645" s="7">
        <v>75277</v>
      </c>
      <c r="N645" s="5"/>
      <c r="O645" s="7">
        <v>206461</v>
      </c>
    </row>
    <row r="646" spans="1:15" x14ac:dyDescent="0.25">
      <c r="A646" s="201"/>
      <c r="B646" s="2" t="s">
        <v>13</v>
      </c>
      <c r="C646" s="4" t="s">
        <v>12</v>
      </c>
      <c r="D646" s="6">
        <v>13</v>
      </c>
      <c r="E646" s="6">
        <v>4</v>
      </c>
      <c r="F646" s="6">
        <v>224</v>
      </c>
      <c r="G646" s="6">
        <v>175</v>
      </c>
      <c r="H646" s="6">
        <v>1</v>
      </c>
      <c r="I646" s="6">
        <v>417</v>
      </c>
      <c r="J646" s="7">
        <v>5580</v>
      </c>
      <c r="K646" s="7">
        <v>1717</v>
      </c>
      <c r="L646" s="7">
        <v>96140</v>
      </c>
      <c r="M646" s="7">
        <v>75109</v>
      </c>
      <c r="N646" s="6">
        <v>429</v>
      </c>
      <c r="O646" s="7">
        <v>178975</v>
      </c>
    </row>
    <row r="647" spans="1:15" x14ac:dyDescent="0.25">
      <c r="A647" s="201"/>
      <c r="B647" s="2" t="s">
        <v>14</v>
      </c>
      <c r="C647" s="4" t="s">
        <v>11</v>
      </c>
      <c r="D647" s="6">
        <v>26</v>
      </c>
      <c r="E647" s="6">
        <v>12</v>
      </c>
      <c r="F647" s="6">
        <v>674</v>
      </c>
      <c r="G647" s="6">
        <v>785</v>
      </c>
      <c r="H647" s="6">
        <v>7</v>
      </c>
      <c r="I647" s="7">
        <v>1504</v>
      </c>
      <c r="J647" s="7">
        <v>7513</v>
      </c>
      <c r="K647" s="7">
        <v>3468</v>
      </c>
      <c r="L647" s="7">
        <v>194764</v>
      </c>
      <c r="M647" s="7">
        <v>226839</v>
      </c>
      <c r="N647" s="7">
        <v>2023</v>
      </c>
      <c r="O647" s="7">
        <v>434607</v>
      </c>
    </row>
    <row r="648" spans="1:15" x14ac:dyDescent="0.25">
      <c r="A648" s="201"/>
      <c r="B648" s="2" t="s">
        <v>14</v>
      </c>
      <c r="C648" s="4" t="s">
        <v>12</v>
      </c>
      <c r="D648" s="6">
        <v>20</v>
      </c>
      <c r="E648" s="6">
        <v>9</v>
      </c>
      <c r="F648" s="6">
        <v>622</v>
      </c>
      <c r="G648" s="6">
        <v>732</v>
      </c>
      <c r="H648" s="6">
        <v>2</v>
      </c>
      <c r="I648" s="7">
        <v>1385</v>
      </c>
      <c r="J648" s="7">
        <v>6090</v>
      </c>
      <c r="K648" s="7">
        <v>2741</v>
      </c>
      <c r="L648" s="7">
        <v>189405</v>
      </c>
      <c r="M648" s="7">
        <v>222901</v>
      </c>
      <c r="N648" s="6">
        <v>609</v>
      </c>
      <c r="O648" s="7">
        <v>421746</v>
      </c>
    </row>
    <row r="649" spans="1:15" x14ac:dyDescent="0.25">
      <c r="A649" s="201"/>
      <c r="B649" s="2" t="s">
        <v>15</v>
      </c>
      <c r="C649" s="4" t="s">
        <v>11</v>
      </c>
      <c r="D649" s="6">
        <v>3</v>
      </c>
      <c r="E649" s="6">
        <v>3</v>
      </c>
      <c r="F649" s="6">
        <v>134</v>
      </c>
      <c r="G649" s="6">
        <v>136</v>
      </c>
      <c r="H649" s="5"/>
      <c r="I649" s="6">
        <v>276</v>
      </c>
      <c r="J649" s="6">
        <v>298</v>
      </c>
      <c r="K649" s="6">
        <v>298</v>
      </c>
      <c r="L649" s="7">
        <v>13305</v>
      </c>
      <c r="M649" s="7">
        <v>13504</v>
      </c>
      <c r="N649" s="5"/>
      <c r="O649" s="7">
        <v>27405</v>
      </c>
    </row>
    <row r="650" spans="1:15" x14ac:dyDescent="0.25">
      <c r="A650" s="201"/>
      <c r="B650" s="2" t="s">
        <v>15</v>
      </c>
      <c r="C650" s="4" t="s">
        <v>12</v>
      </c>
      <c r="D650" s="6">
        <v>5</v>
      </c>
      <c r="E650" s="5"/>
      <c r="F650" s="6">
        <v>84</v>
      </c>
      <c r="G650" s="6">
        <v>57</v>
      </c>
      <c r="H650" s="6">
        <v>1</v>
      </c>
      <c r="I650" s="6">
        <v>147</v>
      </c>
      <c r="J650" s="6">
        <v>904</v>
      </c>
      <c r="K650" s="5"/>
      <c r="L650" s="7">
        <v>15187</v>
      </c>
      <c r="M650" s="7">
        <v>10306</v>
      </c>
      <c r="N650" s="6">
        <v>181</v>
      </c>
      <c r="O650" s="7">
        <v>26578</v>
      </c>
    </row>
    <row r="651" spans="1:15" x14ac:dyDescent="0.25">
      <c r="A651" s="201"/>
      <c r="B651" s="2" t="s">
        <v>16</v>
      </c>
      <c r="C651" s="4" t="s">
        <v>11</v>
      </c>
      <c r="D651" s="6">
        <v>149</v>
      </c>
      <c r="E651" s="6">
        <v>94</v>
      </c>
      <c r="F651" s="7">
        <v>2697</v>
      </c>
      <c r="G651" s="7">
        <v>2643</v>
      </c>
      <c r="H651" s="6">
        <v>18</v>
      </c>
      <c r="I651" s="7">
        <v>5601</v>
      </c>
      <c r="J651" s="7">
        <v>13550</v>
      </c>
      <c r="K651" s="7">
        <v>8548</v>
      </c>
      <c r="L651" s="7">
        <v>245258</v>
      </c>
      <c r="M651" s="7">
        <v>240347</v>
      </c>
      <c r="N651" s="7">
        <v>1637</v>
      </c>
      <c r="O651" s="7">
        <v>509340</v>
      </c>
    </row>
    <row r="652" spans="1:15" x14ac:dyDescent="0.25">
      <c r="A652" s="201"/>
      <c r="B652" s="2" t="s">
        <v>17</v>
      </c>
      <c r="C652" s="4" t="s">
        <v>12</v>
      </c>
      <c r="D652" s="6">
        <v>111</v>
      </c>
      <c r="E652" s="6">
        <v>45</v>
      </c>
      <c r="F652" s="7">
        <v>2131</v>
      </c>
      <c r="G652" s="7">
        <v>2080</v>
      </c>
      <c r="H652" s="6">
        <v>9</v>
      </c>
      <c r="I652" s="7">
        <v>4376</v>
      </c>
      <c r="J652" s="7">
        <v>20150</v>
      </c>
      <c r="K652" s="7">
        <v>8169</v>
      </c>
      <c r="L652" s="7">
        <v>386838</v>
      </c>
      <c r="M652" s="7">
        <v>377580</v>
      </c>
      <c r="N652" s="7">
        <v>1634</v>
      </c>
      <c r="O652" s="7">
        <v>794371</v>
      </c>
    </row>
    <row r="653" spans="1:15" x14ac:dyDescent="0.25">
      <c r="A653" s="201"/>
      <c r="B653" s="2" t="s">
        <v>18</v>
      </c>
      <c r="C653" s="4" t="s">
        <v>11</v>
      </c>
      <c r="D653" s="6">
        <v>16</v>
      </c>
      <c r="E653" s="6">
        <v>8</v>
      </c>
      <c r="F653" s="6">
        <v>873</v>
      </c>
      <c r="G653" s="6">
        <v>770</v>
      </c>
      <c r="H653" s="6">
        <v>1</v>
      </c>
      <c r="I653" s="7">
        <v>1668</v>
      </c>
      <c r="J653" s="7">
        <v>2602</v>
      </c>
      <c r="K653" s="7">
        <v>1301</v>
      </c>
      <c r="L653" s="7">
        <v>141944</v>
      </c>
      <c r="M653" s="7">
        <v>125197</v>
      </c>
      <c r="N653" s="6">
        <v>163</v>
      </c>
      <c r="O653" s="7">
        <v>271207</v>
      </c>
    </row>
    <row r="654" spans="1:15" x14ac:dyDescent="0.25">
      <c r="A654" s="201"/>
      <c r="B654" s="2" t="s">
        <v>19</v>
      </c>
      <c r="C654" s="4" t="s">
        <v>12</v>
      </c>
      <c r="D654" s="6">
        <v>30</v>
      </c>
      <c r="E654" s="6">
        <v>8</v>
      </c>
      <c r="F654" s="7">
        <v>1958</v>
      </c>
      <c r="G654" s="7">
        <v>1638</v>
      </c>
      <c r="H654" s="6">
        <v>2</v>
      </c>
      <c r="I654" s="7">
        <v>3636</v>
      </c>
      <c r="J654" s="7">
        <v>6040</v>
      </c>
      <c r="K654" s="7">
        <v>1611</v>
      </c>
      <c r="L654" s="7">
        <v>394234</v>
      </c>
      <c r="M654" s="7">
        <v>329803</v>
      </c>
      <c r="N654" s="6">
        <v>403</v>
      </c>
      <c r="O654" s="7">
        <v>732091</v>
      </c>
    </row>
    <row r="655" spans="1:15" x14ac:dyDescent="0.25">
      <c r="A655" s="201"/>
      <c r="B655" s="202" t="s">
        <v>8</v>
      </c>
      <c r="C655" s="202"/>
      <c r="D655" s="6">
        <v>392</v>
      </c>
      <c r="E655" s="6">
        <v>194</v>
      </c>
      <c r="F655" s="7">
        <v>9774</v>
      </c>
      <c r="G655" s="7">
        <v>9224</v>
      </c>
      <c r="H655" s="6">
        <v>41</v>
      </c>
      <c r="I655" s="10">
        <v>19625</v>
      </c>
      <c r="J655" s="7">
        <v>71083</v>
      </c>
      <c r="K655" s="7">
        <v>32698</v>
      </c>
      <c r="L655" s="7">
        <v>1842604</v>
      </c>
      <c r="M655" s="7">
        <v>1712958</v>
      </c>
      <c r="N655" s="7">
        <v>7079</v>
      </c>
      <c r="O655" s="12">
        <v>3666422</v>
      </c>
    </row>
    <row r="656" spans="1:15" x14ac:dyDescent="0.25">
      <c r="A656" s="201" t="s">
        <v>69</v>
      </c>
      <c r="B656" s="2" t="s">
        <v>10</v>
      </c>
      <c r="C656" s="4" t="s">
        <v>11</v>
      </c>
      <c r="D656" s="6">
        <v>1</v>
      </c>
      <c r="E656" s="6">
        <v>1</v>
      </c>
      <c r="F656" s="6">
        <v>40</v>
      </c>
      <c r="G656" s="6">
        <v>29</v>
      </c>
      <c r="H656" s="5"/>
      <c r="I656" s="6">
        <v>71</v>
      </c>
      <c r="J656" s="6">
        <v>458</v>
      </c>
      <c r="K656" s="6">
        <v>458</v>
      </c>
      <c r="L656" s="7">
        <v>18327</v>
      </c>
      <c r="M656" s="7">
        <v>13287</v>
      </c>
      <c r="N656" s="5"/>
      <c r="O656" s="7">
        <v>32530</v>
      </c>
    </row>
    <row r="657" spans="1:15" x14ac:dyDescent="0.25">
      <c r="A657" s="201"/>
      <c r="B657" s="2" t="s">
        <v>10</v>
      </c>
      <c r="C657" s="4" t="s">
        <v>12</v>
      </c>
      <c r="D657" s="6">
        <v>1</v>
      </c>
      <c r="E657" s="5"/>
      <c r="F657" s="6">
        <v>38</v>
      </c>
      <c r="G657" s="6">
        <v>22</v>
      </c>
      <c r="H657" s="5"/>
      <c r="I657" s="6">
        <v>61</v>
      </c>
      <c r="J657" s="6">
        <v>444</v>
      </c>
      <c r="K657" s="5"/>
      <c r="L657" s="7">
        <v>16888</v>
      </c>
      <c r="M657" s="7">
        <v>9778</v>
      </c>
      <c r="N657" s="5"/>
      <c r="O657" s="7">
        <v>27110</v>
      </c>
    </row>
    <row r="658" spans="1:15" x14ac:dyDescent="0.25">
      <c r="A658" s="201"/>
      <c r="B658" s="2" t="s">
        <v>13</v>
      </c>
      <c r="C658" s="4" t="s">
        <v>11</v>
      </c>
      <c r="D658" s="6">
        <v>19</v>
      </c>
      <c r="E658" s="6">
        <v>3</v>
      </c>
      <c r="F658" s="6">
        <v>197</v>
      </c>
      <c r="G658" s="6">
        <v>206</v>
      </c>
      <c r="H658" s="6">
        <v>1</v>
      </c>
      <c r="I658" s="6">
        <v>426</v>
      </c>
      <c r="J658" s="7">
        <v>8660</v>
      </c>
      <c r="K658" s="7">
        <v>1367</v>
      </c>
      <c r="L658" s="7">
        <v>89789</v>
      </c>
      <c r="M658" s="7">
        <v>93891</v>
      </c>
      <c r="N658" s="6">
        <v>456</v>
      </c>
      <c r="O658" s="7">
        <v>194163</v>
      </c>
    </row>
    <row r="659" spans="1:15" x14ac:dyDescent="0.25">
      <c r="A659" s="201"/>
      <c r="B659" s="2" t="s">
        <v>13</v>
      </c>
      <c r="C659" s="4" t="s">
        <v>12</v>
      </c>
      <c r="D659" s="6">
        <v>8</v>
      </c>
      <c r="E659" s="6">
        <v>3</v>
      </c>
      <c r="F659" s="6">
        <v>145</v>
      </c>
      <c r="G659" s="6">
        <v>228</v>
      </c>
      <c r="H659" s="6">
        <v>2</v>
      </c>
      <c r="I659" s="6">
        <v>386</v>
      </c>
      <c r="J659" s="7">
        <v>3555</v>
      </c>
      <c r="K659" s="7">
        <v>1333</v>
      </c>
      <c r="L659" s="7">
        <v>64434</v>
      </c>
      <c r="M659" s="7">
        <v>101317</v>
      </c>
      <c r="N659" s="6">
        <v>889</v>
      </c>
      <c r="O659" s="7">
        <v>171528</v>
      </c>
    </row>
    <row r="660" spans="1:15" x14ac:dyDescent="0.25">
      <c r="A660" s="201"/>
      <c r="B660" s="2" t="s">
        <v>14</v>
      </c>
      <c r="C660" s="4" t="s">
        <v>11</v>
      </c>
      <c r="D660" s="6">
        <v>22</v>
      </c>
      <c r="E660" s="6">
        <v>9</v>
      </c>
      <c r="F660" s="6">
        <v>599</v>
      </c>
      <c r="G660" s="6">
        <v>589</v>
      </c>
      <c r="H660" s="6">
        <v>2</v>
      </c>
      <c r="I660" s="7">
        <v>1221</v>
      </c>
      <c r="J660" s="7">
        <v>6582</v>
      </c>
      <c r="K660" s="7">
        <v>2693</v>
      </c>
      <c r="L660" s="7">
        <v>179212</v>
      </c>
      <c r="M660" s="7">
        <v>176220</v>
      </c>
      <c r="N660" s="6">
        <v>598</v>
      </c>
      <c r="O660" s="7">
        <v>365305</v>
      </c>
    </row>
    <row r="661" spans="1:15" x14ac:dyDescent="0.25">
      <c r="A661" s="201"/>
      <c r="B661" s="2" t="s">
        <v>14</v>
      </c>
      <c r="C661" s="4" t="s">
        <v>12</v>
      </c>
      <c r="D661" s="6">
        <v>22</v>
      </c>
      <c r="E661" s="6">
        <v>18</v>
      </c>
      <c r="F661" s="6">
        <v>586</v>
      </c>
      <c r="G661" s="6">
        <v>559</v>
      </c>
      <c r="H661" s="6">
        <v>3</v>
      </c>
      <c r="I661" s="7">
        <v>1188</v>
      </c>
      <c r="J661" s="7">
        <v>6936</v>
      </c>
      <c r="K661" s="7">
        <v>5675</v>
      </c>
      <c r="L661" s="7">
        <v>184753</v>
      </c>
      <c r="M661" s="7">
        <v>176240</v>
      </c>
      <c r="N661" s="6">
        <v>946</v>
      </c>
      <c r="O661" s="7">
        <v>374550</v>
      </c>
    </row>
    <row r="662" spans="1:15" x14ac:dyDescent="0.25">
      <c r="A662" s="201"/>
      <c r="B662" s="2" t="s">
        <v>15</v>
      </c>
      <c r="C662" s="4" t="s">
        <v>11</v>
      </c>
      <c r="D662" s="6">
        <v>2</v>
      </c>
      <c r="E662" s="5"/>
      <c r="F662" s="6">
        <v>118</v>
      </c>
      <c r="G662" s="6">
        <v>70</v>
      </c>
      <c r="H662" s="5"/>
      <c r="I662" s="6">
        <v>190</v>
      </c>
      <c r="J662" s="6">
        <v>206</v>
      </c>
      <c r="K662" s="5"/>
      <c r="L662" s="7">
        <v>12131</v>
      </c>
      <c r="M662" s="7">
        <v>7196</v>
      </c>
      <c r="N662" s="5"/>
      <c r="O662" s="7">
        <v>19533</v>
      </c>
    </row>
    <row r="663" spans="1:15" x14ac:dyDescent="0.25">
      <c r="A663" s="201"/>
      <c r="B663" s="2" t="s">
        <v>15</v>
      </c>
      <c r="C663" s="4" t="s">
        <v>12</v>
      </c>
      <c r="D663" s="6">
        <v>2</v>
      </c>
      <c r="E663" s="6">
        <v>3</v>
      </c>
      <c r="F663" s="6">
        <v>85</v>
      </c>
      <c r="G663" s="6">
        <v>60</v>
      </c>
      <c r="H663" s="6">
        <v>1</v>
      </c>
      <c r="I663" s="6">
        <v>151</v>
      </c>
      <c r="J663" s="6">
        <v>374</v>
      </c>
      <c r="K663" s="6">
        <v>562</v>
      </c>
      <c r="L663" s="7">
        <v>15912</v>
      </c>
      <c r="M663" s="7">
        <v>11232</v>
      </c>
      <c r="N663" s="6">
        <v>187</v>
      </c>
      <c r="O663" s="7">
        <v>28267</v>
      </c>
    </row>
    <row r="664" spans="1:15" x14ac:dyDescent="0.25">
      <c r="A664" s="201"/>
      <c r="B664" s="2" t="s">
        <v>16</v>
      </c>
      <c r="C664" s="4" t="s">
        <v>11</v>
      </c>
      <c r="D664" s="6">
        <v>163</v>
      </c>
      <c r="E664" s="6">
        <v>164</v>
      </c>
      <c r="F664" s="7">
        <v>2149</v>
      </c>
      <c r="G664" s="7">
        <v>2317</v>
      </c>
      <c r="H664" s="6">
        <v>34</v>
      </c>
      <c r="I664" s="7">
        <v>4827</v>
      </c>
      <c r="J664" s="7">
        <v>15347</v>
      </c>
      <c r="K664" s="7">
        <v>15441</v>
      </c>
      <c r="L664" s="7">
        <v>202335</v>
      </c>
      <c r="M664" s="7">
        <v>218153</v>
      </c>
      <c r="N664" s="7">
        <v>3201</v>
      </c>
      <c r="O664" s="7">
        <v>454477</v>
      </c>
    </row>
    <row r="665" spans="1:15" x14ac:dyDescent="0.25">
      <c r="A665" s="201"/>
      <c r="B665" s="2" t="s">
        <v>17</v>
      </c>
      <c r="C665" s="4" t="s">
        <v>12</v>
      </c>
      <c r="D665" s="6">
        <v>107</v>
      </c>
      <c r="E665" s="6">
        <v>54</v>
      </c>
      <c r="F665" s="7">
        <v>1775</v>
      </c>
      <c r="G665" s="7">
        <v>1817</v>
      </c>
      <c r="H665" s="6">
        <v>17</v>
      </c>
      <c r="I665" s="7">
        <v>3770</v>
      </c>
      <c r="J665" s="7">
        <v>20110</v>
      </c>
      <c r="K665" s="7">
        <v>10149</v>
      </c>
      <c r="L665" s="7">
        <v>333608</v>
      </c>
      <c r="M665" s="7">
        <v>341502</v>
      </c>
      <c r="N665" s="7">
        <v>3195</v>
      </c>
      <c r="O665" s="7">
        <v>708564</v>
      </c>
    </row>
    <row r="666" spans="1:15" x14ac:dyDescent="0.25">
      <c r="A666" s="201"/>
      <c r="B666" s="2" t="s">
        <v>18</v>
      </c>
      <c r="C666" s="4" t="s">
        <v>11</v>
      </c>
      <c r="D666" s="6">
        <v>12</v>
      </c>
      <c r="E666" s="6">
        <v>21</v>
      </c>
      <c r="F666" s="6">
        <v>772</v>
      </c>
      <c r="G666" s="6">
        <v>869</v>
      </c>
      <c r="H666" s="6">
        <v>3</v>
      </c>
      <c r="I666" s="7">
        <v>1677</v>
      </c>
      <c r="J666" s="7">
        <v>2020</v>
      </c>
      <c r="K666" s="7">
        <v>3535</v>
      </c>
      <c r="L666" s="7">
        <v>129961</v>
      </c>
      <c r="M666" s="7">
        <v>146291</v>
      </c>
      <c r="N666" s="6">
        <v>505</v>
      </c>
      <c r="O666" s="7">
        <v>282312</v>
      </c>
    </row>
    <row r="667" spans="1:15" x14ac:dyDescent="0.25">
      <c r="A667" s="201"/>
      <c r="B667" s="2" t="s">
        <v>19</v>
      </c>
      <c r="C667" s="4" t="s">
        <v>12</v>
      </c>
      <c r="D667" s="6">
        <v>29</v>
      </c>
      <c r="E667" s="6">
        <v>16</v>
      </c>
      <c r="F667" s="7">
        <v>1649</v>
      </c>
      <c r="G667" s="7">
        <v>1943</v>
      </c>
      <c r="H667" s="6">
        <v>3</v>
      </c>
      <c r="I667" s="7">
        <v>3640</v>
      </c>
      <c r="J667" s="7">
        <v>6045</v>
      </c>
      <c r="K667" s="7">
        <v>3335</v>
      </c>
      <c r="L667" s="7">
        <v>343759</v>
      </c>
      <c r="M667" s="7">
        <v>405048</v>
      </c>
      <c r="N667" s="6">
        <v>625</v>
      </c>
      <c r="O667" s="7">
        <v>758812</v>
      </c>
    </row>
    <row r="668" spans="1:15" x14ac:dyDescent="0.25">
      <c r="A668" s="201"/>
      <c r="B668" s="202" t="s">
        <v>8</v>
      </c>
      <c r="C668" s="202"/>
      <c r="D668" s="6">
        <v>388</v>
      </c>
      <c r="E668" s="6">
        <v>292</v>
      </c>
      <c r="F668" s="7">
        <v>8153</v>
      </c>
      <c r="G668" s="7">
        <v>8709</v>
      </c>
      <c r="H668" s="6">
        <v>66</v>
      </c>
      <c r="I668" s="10">
        <v>17608</v>
      </c>
      <c r="J668" s="7">
        <v>70737</v>
      </c>
      <c r="K668" s="7">
        <v>44548</v>
      </c>
      <c r="L668" s="7">
        <v>1591109</v>
      </c>
      <c r="M668" s="7">
        <v>1700155</v>
      </c>
      <c r="N668" s="7">
        <v>10602</v>
      </c>
      <c r="O668" s="12">
        <v>3417151</v>
      </c>
    </row>
    <row r="669" spans="1:15" x14ac:dyDescent="0.25">
      <c r="A669" s="201" t="s">
        <v>70</v>
      </c>
      <c r="B669" s="2" t="s">
        <v>10</v>
      </c>
      <c r="C669" s="4" t="s">
        <v>11</v>
      </c>
      <c r="D669" s="6">
        <v>1</v>
      </c>
      <c r="E669" s="6">
        <v>54</v>
      </c>
      <c r="F669" s="6">
        <v>63</v>
      </c>
      <c r="G669" s="6">
        <v>1</v>
      </c>
      <c r="H669" s="5"/>
      <c r="I669" s="6">
        <v>119</v>
      </c>
      <c r="J669" s="6">
        <v>435</v>
      </c>
      <c r="K669" s="7">
        <v>23474</v>
      </c>
      <c r="L669" s="7">
        <v>27387</v>
      </c>
      <c r="M669" s="6">
        <v>435</v>
      </c>
      <c r="N669" s="5"/>
      <c r="O669" s="7">
        <v>51731</v>
      </c>
    </row>
    <row r="670" spans="1:15" x14ac:dyDescent="0.25">
      <c r="A670" s="201"/>
      <c r="B670" s="2" t="s">
        <v>10</v>
      </c>
      <c r="C670" s="4" t="s">
        <v>12</v>
      </c>
      <c r="D670" s="6">
        <v>2</v>
      </c>
      <c r="E670" s="6">
        <v>48</v>
      </c>
      <c r="F670" s="6">
        <v>66</v>
      </c>
      <c r="G670" s="5"/>
      <c r="H670" s="5"/>
      <c r="I670" s="6">
        <v>116</v>
      </c>
      <c r="J670" s="6">
        <v>843</v>
      </c>
      <c r="K670" s="7">
        <v>20240</v>
      </c>
      <c r="L670" s="7">
        <v>27830</v>
      </c>
      <c r="M670" s="5"/>
      <c r="N670" s="5"/>
      <c r="O670" s="7">
        <v>48913</v>
      </c>
    </row>
    <row r="671" spans="1:15" x14ac:dyDescent="0.25">
      <c r="A671" s="201"/>
      <c r="B671" s="2" t="s">
        <v>13</v>
      </c>
      <c r="C671" s="4" t="s">
        <v>11</v>
      </c>
      <c r="D671" s="6">
        <v>11</v>
      </c>
      <c r="E671" s="6">
        <v>719</v>
      </c>
      <c r="F671" s="6">
        <v>256</v>
      </c>
      <c r="G671" s="6">
        <v>8</v>
      </c>
      <c r="H671" s="5"/>
      <c r="I671" s="6">
        <v>994</v>
      </c>
      <c r="J671" s="7">
        <v>4757</v>
      </c>
      <c r="K671" s="7">
        <v>310918</v>
      </c>
      <c r="L671" s="7">
        <v>110703</v>
      </c>
      <c r="M671" s="7">
        <v>3459</v>
      </c>
      <c r="N671" s="5"/>
      <c r="O671" s="7">
        <v>429837</v>
      </c>
    </row>
    <row r="672" spans="1:15" x14ac:dyDescent="0.25">
      <c r="A672" s="201"/>
      <c r="B672" s="2" t="s">
        <v>13</v>
      </c>
      <c r="C672" s="4" t="s">
        <v>12</v>
      </c>
      <c r="D672" s="6">
        <v>19</v>
      </c>
      <c r="E672" s="6">
        <v>635</v>
      </c>
      <c r="F672" s="6">
        <v>256</v>
      </c>
      <c r="G672" s="6">
        <v>4</v>
      </c>
      <c r="H672" s="6">
        <v>3</v>
      </c>
      <c r="I672" s="6">
        <v>917</v>
      </c>
      <c r="J672" s="7">
        <v>8011</v>
      </c>
      <c r="K672" s="7">
        <v>267720</v>
      </c>
      <c r="L672" s="7">
        <v>107931</v>
      </c>
      <c r="M672" s="7">
        <v>1686</v>
      </c>
      <c r="N672" s="7">
        <v>1265</v>
      </c>
      <c r="O672" s="7">
        <v>386613</v>
      </c>
    </row>
    <row r="673" spans="1:15" x14ac:dyDescent="0.25">
      <c r="A673" s="201"/>
      <c r="B673" s="2" t="s">
        <v>14</v>
      </c>
      <c r="C673" s="4" t="s">
        <v>11</v>
      </c>
      <c r="D673" s="6">
        <v>20</v>
      </c>
      <c r="E673" s="7">
        <v>2226</v>
      </c>
      <c r="F673" s="6">
        <v>402</v>
      </c>
      <c r="G673" s="6">
        <v>6</v>
      </c>
      <c r="H673" s="6">
        <v>3</v>
      </c>
      <c r="I673" s="7">
        <v>2657</v>
      </c>
      <c r="J673" s="7">
        <v>5677</v>
      </c>
      <c r="K673" s="7">
        <v>631866</v>
      </c>
      <c r="L673" s="7">
        <v>114111</v>
      </c>
      <c r="M673" s="7">
        <v>1703</v>
      </c>
      <c r="N673" s="6">
        <v>852</v>
      </c>
      <c r="O673" s="7">
        <v>754209</v>
      </c>
    </row>
    <row r="674" spans="1:15" x14ac:dyDescent="0.25">
      <c r="A674" s="201"/>
      <c r="B674" s="2" t="s">
        <v>14</v>
      </c>
      <c r="C674" s="4" t="s">
        <v>12</v>
      </c>
      <c r="D674" s="6">
        <v>16</v>
      </c>
      <c r="E674" s="7">
        <v>2201</v>
      </c>
      <c r="F674" s="6">
        <v>414</v>
      </c>
      <c r="G674" s="6">
        <v>8</v>
      </c>
      <c r="H674" s="6">
        <v>2</v>
      </c>
      <c r="I674" s="7">
        <v>2641</v>
      </c>
      <c r="J674" s="7">
        <v>4786</v>
      </c>
      <c r="K674" s="7">
        <v>658374</v>
      </c>
      <c r="L674" s="7">
        <v>123838</v>
      </c>
      <c r="M674" s="7">
        <v>2393</v>
      </c>
      <c r="N674" s="6">
        <v>598</v>
      </c>
      <c r="O674" s="7">
        <v>789989</v>
      </c>
    </row>
    <row r="675" spans="1:15" x14ac:dyDescent="0.25">
      <c r="A675" s="201"/>
      <c r="B675" s="2" t="s">
        <v>15</v>
      </c>
      <c r="C675" s="4" t="s">
        <v>11</v>
      </c>
      <c r="D675" s="6">
        <v>3</v>
      </c>
      <c r="E675" s="6">
        <v>408</v>
      </c>
      <c r="F675" s="6">
        <v>57</v>
      </c>
      <c r="G675" s="6">
        <v>3</v>
      </c>
      <c r="H675" s="5"/>
      <c r="I675" s="6">
        <v>471</v>
      </c>
      <c r="J675" s="6">
        <v>293</v>
      </c>
      <c r="K675" s="7">
        <v>39795</v>
      </c>
      <c r="L675" s="7">
        <v>5560</v>
      </c>
      <c r="M675" s="6">
        <v>293</v>
      </c>
      <c r="N675" s="5"/>
      <c r="O675" s="7">
        <v>45941</v>
      </c>
    </row>
    <row r="676" spans="1:15" x14ac:dyDescent="0.25">
      <c r="A676" s="201"/>
      <c r="B676" s="2" t="s">
        <v>15</v>
      </c>
      <c r="C676" s="4" t="s">
        <v>12</v>
      </c>
      <c r="D676" s="6">
        <v>2</v>
      </c>
      <c r="E676" s="6">
        <v>307</v>
      </c>
      <c r="F676" s="6">
        <v>52</v>
      </c>
      <c r="G676" s="6">
        <v>2</v>
      </c>
      <c r="H676" s="6">
        <v>1</v>
      </c>
      <c r="I676" s="6">
        <v>364</v>
      </c>
      <c r="J676" s="6">
        <v>355</v>
      </c>
      <c r="K676" s="7">
        <v>54524</v>
      </c>
      <c r="L676" s="7">
        <v>9235</v>
      </c>
      <c r="M676" s="6">
        <v>355</v>
      </c>
      <c r="N676" s="6">
        <v>178</v>
      </c>
      <c r="O676" s="7">
        <v>64647</v>
      </c>
    </row>
    <row r="677" spans="1:15" x14ac:dyDescent="0.25">
      <c r="A677" s="201"/>
      <c r="B677" s="2" t="s">
        <v>16</v>
      </c>
      <c r="C677" s="4" t="s">
        <v>11</v>
      </c>
      <c r="D677" s="6">
        <v>87</v>
      </c>
      <c r="E677" s="7">
        <v>5881</v>
      </c>
      <c r="F677" s="7">
        <v>1144</v>
      </c>
      <c r="G677" s="6">
        <v>44</v>
      </c>
      <c r="H677" s="6">
        <v>26</v>
      </c>
      <c r="I677" s="7">
        <v>7182</v>
      </c>
      <c r="J677" s="7">
        <v>7772</v>
      </c>
      <c r="K677" s="7">
        <v>525345</v>
      </c>
      <c r="L677" s="7">
        <v>102193</v>
      </c>
      <c r="M677" s="7">
        <v>3930</v>
      </c>
      <c r="N677" s="7">
        <v>2323</v>
      </c>
      <c r="O677" s="7">
        <v>641563</v>
      </c>
    </row>
    <row r="678" spans="1:15" x14ac:dyDescent="0.25">
      <c r="A678" s="201"/>
      <c r="B678" s="2" t="s">
        <v>17</v>
      </c>
      <c r="C678" s="4" t="s">
        <v>12</v>
      </c>
      <c r="D678" s="6">
        <v>72</v>
      </c>
      <c r="E678" s="7">
        <v>5995</v>
      </c>
      <c r="F678" s="7">
        <v>1301</v>
      </c>
      <c r="G678" s="6">
        <v>38</v>
      </c>
      <c r="H678" s="6">
        <v>21</v>
      </c>
      <c r="I678" s="7">
        <v>7427</v>
      </c>
      <c r="J678" s="7">
        <v>12839</v>
      </c>
      <c r="K678" s="7">
        <v>1069023</v>
      </c>
      <c r="L678" s="7">
        <v>231993</v>
      </c>
      <c r="M678" s="7">
        <v>6776</v>
      </c>
      <c r="N678" s="7">
        <v>3745</v>
      </c>
      <c r="O678" s="7">
        <v>1324376</v>
      </c>
    </row>
    <row r="679" spans="1:15" x14ac:dyDescent="0.25">
      <c r="A679" s="201"/>
      <c r="B679" s="2" t="s">
        <v>18</v>
      </c>
      <c r="C679" s="4" t="s">
        <v>11</v>
      </c>
      <c r="D679" s="6">
        <v>4</v>
      </c>
      <c r="E679" s="7">
        <v>1367</v>
      </c>
      <c r="F679" s="6">
        <v>300</v>
      </c>
      <c r="G679" s="6">
        <v>1</v>
      </c>
      <c r="H679" s="6">
        <v>1</v>
      </c>
      <c r="I679" s="7">
        <v>1673</v>
      </c>
      <c r="J679" s="6">
        <v>639</v>
      </c>
      <c r="K679" s="7">
        <v>218336</v>
      </c>
      <c r="L679" s="7">
        <v>47916</v>
      </c>
      <c r="M679" s="6">
        <v>160</v>
      </c>
      <c r="N679" s="6">
        <v>160</v>
      </c>
      <c r="O679" s="7">
        <v>267211</v>
      </c>
    </row>
    <row r="680" spans="1:15" x14ac:dyDescent="0.25">
      <c r="A680" s="201"/>
      <c r="B680" s="2" t="s">
        <v>19</v>
      </c>
      <c r="C680" s="4" t="s">
        <v>12</v>
      </c>
      <c r="D680" s="6">
        <v>16</v>
      </c>
      <c r="E680" s="7">
        <v>3418</v>
      </c>
      <c r="F680" s="6">
        <v>727</v>
      </c>
      <c r="G680" s="6">
        <v>6</v>
      </c>
      <c r="H680" s="6">
        <v>4</v>
      </c>
      <c r="I680" s="7">
        <v>4171</v>
      </c>
      <c r="J680" s="7">
        <v>3165</v>
      </c>
      <c r="K680" s="7">
        <v>676029</v>
      </c>
      <c r="L680" s="7">
        <v>143790</v>
      </c>
      <c r="M680" s="7">
        <v>1187</v>
      </c>
      <c r="N680" s="6">
        <v>791</v>
      </c>
      <c r="O680" s="7">
        <v>824962</v>
      </c>
    </row>
    <row r="681" spans="1:15" x14ac:dyDescent="0.25">
      <c r="A681" s="201"/>
      <c r="B681" s="202" t="s">
        <v>8</v>
      </c>
      <c r="C681" s="202"/>
      <c r="D681" s="6">
        <v>253</v>
      </c>
      <c r="E681" s="7">
        <v>23259</v>
      </c>
      <c r="F681" s="7">
        <v>5038</v>
      </c>
      <c r="G681" s="6">
        <v>121</v>
      </c>
      <c r="H681" s="6">
        <v>61</v>
      </c>
      <c r="I681" s="10">
        <v>28732</v>
      </c>
      <c r="J681" s="7">
        <v>49572</v>
      </c>
      <c r="K681" s="7">
        <v>4495644</v>
      </c>
      <c r="L681" s="7">
        <v>1052487</v>
      </c>
      <c r="M681" s="7">
        <v>22377</v>
      </c>
      <c r="N681" s="7">
        <v>9912</v>
      </c>
      <c r="O681" s="12">
        <v>5629992</v>
      </c>
    </row>
    <row r="682" spans="1:15" x14ac:dyDescent="0.25">
      <c r="A682" s="201" t="s">
        <v>71</v>
      </c>
      <c r="B682" s="2" t="s">
        <v>10</v>
      </c>
      <c r="C682" s="4" t="s">
        <v>11</v>
      </c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5">
      <c r="A683" s="201"/>
      <c r="B683" s="2" t="s">
        <v>10</v>
      </c>
      <c r="C683" s="4" t="s">
        <v>12</v>
      </c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5">
      <c r="A684" s="201"/>
      <c r="B684" s="2" t="s">
        <v>13</v>
      </c>
      <c r="C684" s="4" t="s">
        <v>11</v>
      </c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5">
      <c r="A685" s="201"/>
      <c r="B685" s="2" t="s">
        <v>13</v>
      </c>
      <c r="C685" s="4" t="s">
        <v>12</v>
      </c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5">
      <c r="A686" s="201"/>
      <c r="B686" s="2" t="s">
        <v>14</v>
      </c>
      <c r="C686" s="4" t="s">
        <v>11</v>
      </c>
      <c r="D686" s="6">
        <v>145</v>
      </c>
      <c r="E686" s="6">
        <v>44</v>
      </c>
      <c r="F686" s="6">
        <v>67</v>
      </c>
      <c r="G686" s="6">
        <v>39</v>
      </c>
      <c r="H686" s="6">
        <v>31</v>
      </c>
      <c r="I686" s="6">
        <v>326</v>
      </c>
      <c r="J686" s="7">
        <v>41159</v>
      </c>
      <c r="K686" s="7">
        <v>12490</v>
      </c>
      <c r="L686" s="7">
        <v>19018</v>
      </c>
      <c r="M686" s="7">
        <v>11070</v>
      </c>
      <c r="N686" s="7">
        <v>8800</v>
      </c>
      <c r="O686" s="7">
        <v>92537</v>
      </c>
    </row>
    <row r="687" spans="1:15" x14ac:dyDescent="0.25">
      <c r="A687" s="201"/>
      <c r="B687" s="2" t="s">
        <v>14</v>
      </c>
      <c r="C687" s="4" t="s">
        <v>12</v>
      </c>
      <c r="D687" s="6">
        <v>73</v>
      </c>
      <c r="E687" s="6">
        <v>30</v>
      </c>
      <c r="F687" s="6">
        <v>46</v>
      </c>
      <c r="G687" s="6">
        <v>29</v>
      </c>
      <c r="H687" s="6">
        <v>17</v>
      </c>
      <c r="I687" s="6">
        <v>195</v>
      </c>
      <c r="J687" s="7">
        <v>21836</v>
      </c>
      <c r="K687" s="7">
        <v>8974</v>
      </c>
      <c r="L687" s="7">
        <v>13760</v>
      </c>
      <c r="M687" s="7">
        <v>8675</v>
      </c>
      <c r="N687" s="7">
        <v>5085</v>
      </c>
      <c r="O687" s="7">
        <v>58330</v>
      </c>
    </row>
    <row r="688" spans="1:15" x14ac:dyDescent="0.25">
      <c r="A688" s="201"/>
      <c r="B688" s="2" t="s">
        <v>15</v>
      </c>
      <c r="C688" s="4" t="s">
        <v>11</v>
      </c>
      <c r="D688" s="6">
        <v>824</v>
      </c>
      <c r="E688" s="6">
        <v>330</v>
      </c>
      <c r="F688" s="6">
        <v>526</v>
      </c>
      <c r="G688" s="6">
        <v>338</v>
      </c>
      <c r="H688" s="6">
        <v>172</v>
      </c>
      <c r="I688" s="7">
        <v>2190</v>
      </c>
      <c r="J688" s="7">
        <v>80371</v>
      </c>
      <c r="K688" s="7">
        <v>32187</v>
      </c>
      <c r="L688" s="7">
        <v>51305</v>
      </c>
      <c r="M688" s="7">
        <v>32968</v>
      </c>
      <c r="N688" s="7">
        <v>16776</v>
      </c>
      <c r="O688" s="7">
        <v>213607</v>
      </c>
    </row>
    <row r="689" spans="1:15" x14ac:dyDescent="0.25">
      <c r="A689" s="201"/>
      <c r="B689" s="2" t="s">
        <v>15</v>
      </c>
      <c r="C689" s="4" t="s">
        <v>12</v>
      </c>
      <c r="D689" s="6">
        <v>849</v>
      </c>
      <c r="E689" s="6">
        <v>418</v>
      </c>
      <c r="F689" s="6">
        <v>578</v>
      </c>
      <c r="G689" s="6">
        <v>342</v>
      </c>
      <c r="H689" s="6">
        <v>216</v>
      </c>
      <c r="I689" s="7">
        <v>2403</v>
      </c>
      <c r="J689" s="7">
        <v>150785</v>
      </c>
      <c r="K689" s="7">
        <v>74238</v>
      </c>
      <c r="L689" s="7">
        <v>102655</v>
      </c>
      <c r="M689" s="7">
        <v>60740</v>
      </c>
      <c r="N689" s="7">
        <v>38362</v>
      </c>
      <c r="O689" s="7">
        <v>426780</v>
      </c>
    </row>
    <row r="690" spans="1:15" x14ac:dyDescent="0.25">
      <c r="A690" s="201"/>
      <c r="B690" s="2" t="s">
        <v>16</v>
      </c>
      <c r="C690" s="4" t="s">
        <v>11</v>
      </c>
      <c r="D690" s="6">
        <v>891</v>
      </c>
      <c r="E690" s="6">
        <v>306</v>
      </c>
      <c r="F690" s="6">
        <v>513</v>
      </c>
      <c r="G690" s="6">
        <v>603</v>
      </c>
      <c r="H690" s="6">
        <v>185</v>
      </c>
      <c r="I690" s="7">
        <v>2498</v>
      </c>
      <c r="J690" s="7">
        <v>79592</v>
      </c>
      <c r="K690" s="7">
        <v>27335</v>
      </c>
      <c r="L690" s="7">
        <v>45826</v>
      </c>
      <c r="M690" s="7">
        <v>53866</v>
      </c>
      <c r="N690" s="7">
        <v>16526</v>
      </c>
      <c r="O690" s="7">
        <v>223145</v>
      </c>
    </row>
    <row r="691" spans="1:15" x14ac:dyDescent="0.25">
      <c r="A691" s="201"/>
      <c r="B691" s="2" t="s">
        <v>17</v>
      </c>
      <c r="C691" s="4" t="s">
        <v>12</v>
      </c>
      <c r="D691" s="6">
        <v>985</v>
      </c>
      <c r="E691" s="6">
        <v>322</v>
      </c>
      <c r="F691" s="6">
        <v>488</v>
      </c>
      <c r="G691" s="6">
        <v>674</v>
      </c>
      <c r="H691" s="6">
        <v>179</v>
      </c>
      <c r="I691" s="7">
        <v>2648</v>
      </c>
      <c r="J691" s="7">
        <v>175644</v>
      </c>
      <c r="K691" s="7">
        <v>57419</v>
      </c>
      <c r="L691" s="7">
        <v>87020</v>
      </c>
      <c r="M691" s="7">
        <v>120187</v>
      </c>
      <c r="N691" s="7">
        <v>31919</v>
      </c>
      <c r="O691" s="7">
        <v>472189</v>
      </c>
    </row>
    <row r="692" spans="1:15" x14ac:dyDescent="0.25">
      <c r="A692" s="201"/>
      <c r="B692" s="2" t="s">
        <v>18</v>
      </c>
      <c r="C692" s="4" t="s">
        <v>11</v>
      </c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5">
      <c r="A693" s="201"/>
      <c r="B693" s="2" t="s">
        <v>19</v>
      </c>
      <c r="C693" s="4" t="s">
        <v>12</v>
      </c>
      <c r="D693" s="6">
        <v>1</v>
      </c>
      <c r="E693" s="5"/>
      <c r="F693" s="5"/>
      <c r="G693" s="5"/>
      <c r="H693" s="5"/>
      <c r="I693" s="6">
        <v>1</v>
      </c>
      <c r="J693" s="6">
        <v>198</v>
      </c>
      <c r="K693" s="5"/>
      <c r="L693" s="5"/>
      <c r="M693" s="5"/>
      <c r="N693" s="5"/>
      <c r="O693" s="6">
        <v>198</v>
      </c>
    </row>
    <row r="694" spans="1:15" x14ac:dyDescent="0.25">
      <c r="A694" s="201"/>
      <c r="B694" s="202" t="s">
        <v>8</v>
      </c>
      <c r="C694" s="202"/>
      <c r="D694" s="7">
        <v>3768</v>
      </c>
      <c r="E694" s="7">
        <v>1450</v>
      </c>
      <c r="F694" s="7">
        <v>2218</v>
      </c>
      <c r="G694" s="7">
        <v>2025</v>
      </c>
      <c r="H694" s="6">
        <v>800</v>
      </c>
      <c r="I694" s="10">
        <v>10261</v>
      </c>
      <c r="J694" s="7">
        <v>549585</v>
      </c>
      <c r="K694" s="7">
        <v>212643</v>
      </c>
      <c r="L694" s="7">
        <v>319584</v>
      </c>
      <c r="M694" s="7">
        <v>287506</v>
      </c>
      <c r="N694" s="7">
        <v>117468</v>
      </c>
      <c r="O694" s="12">
        <v>1486786</v>
      </c>
    </row>
    <row r="695" spans="1:15" x14ac:dyDescent="0.25">
      <c r="A695" s="201" t="s">
        <v>72</v>
      </c>
      <c r="B695" s="2" t="s">
        <v>10</v>
      </c>
      <c r="C695" s="4" t="s">
        <v>11</v>
      </c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5">
      <c r="A696" s="201"/>
      <c r="B696" s="2" t="s">
        <v>10</v>
      </c>
      <c r="C696" s="4" t="s">
        <v>12</v>
      </c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5">
      <c r="A697" s="201"/>
      <c r="B697" s="2" t="s">
        <v>13</v>
      </c>
      <c r="C697" s="4" t="s">
        <v>11</v>
      </c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5">
      <c r="A698" s="201"/>
      <c r="B698" s="2" t="s">
        <v>13</v>
      </c>
      <c r="C698" s="4" t="s">
        <v>12</v>
      </c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5">
      <c r="A699" s="201"/>
      <c r="B699" s="2" t="s">
        <v>14</v>
      </c>
      <c r="C699" s="4" t="s">
        <v>11</v>
      </c>
      <c r="D699" s="6">
        <v>151</v>
      </c>
      <c r="E699" s="6">
        <v>52</v>
      </c>
      <c r="F699" s="6">
        <v>99</v>
      </c>
      <c r="G699" s="6">
        <v>47</v>
      </c>
      <c r="H699" s="6">
        <v>29</v>
      </c>
      <c r="I699" s="6">
        <v>378</v>
      </c>
      <c r="J699" s="7">
        <v>42862</v>
      </c>
      <c r="K699" s="7">
        <v>14761</v>
      </c>
      <c r="L699" s="7">
        <v>28102</v>
      </c>
      <c r="M699" s="7">
        <v>13341</v>
      </c>
      <c r="N699" s="7">
        <v>8232</v>
      </c>
      <c r="O699" s="7">
        <v>107298</v>
      </c>
    </row>
    <row r="700" spans="1:15" x14ac:dyDescent="0.25">
      <c r="A700" s="201"/>
      <c r="B700" s="2" t="s">
        <v>14</v>
      </c>
      <c r="C700" s="4" t="s">
        <v>12</v>
      </c>
      <c r="D700" s="6">
        <v>129</v>
      </c>
      <c r="E700" s="6">
        <v>30</v>
      </c>
      <c r="F700" s="6">
        <v>102</v>
      </c>
      <c r="G700" s="6">
        <v>50</v>
      </c>
      <c r="H700" s="6">
        <v>27</v>
      </c>
      <c r="I700" s="6">
        <v>338</v>
      </c>
      <c r="J700" s="7">
        <v>38587</v>
      </c>
      <c r="K700" s="7">
        <v>8974</v>
      </c>
      <c r="L700" s="7">
        <v>30511</v>
      </c>
      <c r="M700" s="7">
        <v>14956</v>
      </c>
      <c r="N700" s="7">
        <v>8076</v>
      </c>
      <c r="O700" s="7">
        <v>101104</v>
      </c>
    </row>
    <row r="701" spans="1:15" x14ac:dyDescent="0.25">
      <c r="A701" s="201"/>
      <c r="B701" s="2" t="s">
        <v>15</v>
      </c>
      <c r="C701" s="4" t="s">
        <v>11</v>
      </c>
      <c r="D701" s="6">
        <v>260</v>
      </c>
      <c r="E701" s="6">
        <v>61</v>
      </c>
      <c r="F701" s="6">
        <v>212</v>
      </c>
      <c r="G701" s="6">
        <v>83</v>
      </c>
      <c r="H701" s="6">
        <v>49</v>
      </c>
      <c r="I701" s="6">
        <v>665</v>
      </c>
      <c r="J701" s="7">
        <v>25360</v>
      </c>
      <c r="K701" s="7">
        <v>5950</v>
      </c>
      <c r="L701" s="7">
        <v>20678</v>
      </c>
      <c r="M701" s="7">
        <v>8096</v>
      </c>
      <c r="N701" s="7">
        <v>4779</v>
      </c>
      <c r="O701" s="7">
        <v>64863</v>
      </c>
    </row>
    <row r="702" spans="1:15" x14ac:dyDescent="0.25">
      <c r="A702" s="201"/>
      <c r="B702" s="2" t="s">
        <v>15</v>
      </c>
      <c r="C702" s="4" t="s">
        <v>12</v>
      </c>
      <c r="D702" s="6">
        <v>252</v>
      </c>
      <c r="E702" s="6">
        <v>48</v>
      </c>
      <c r="F702" s="6">
        <v>214</v>
      </c>
      <c r="G702" s="6">
        <v>104</v>
      </c>
      <c r="H702" s="6">
        <v>57</v>
      </c>
      <c r="I702" s="6">
        <v>675</v>
      </c>
      <c r="J702" s="7">
        <v>44756</v>
      </c>
      <c r="K702" s="7">
        <v>8525</v>
      </c>
      <c r="L702" s="7">
        <v>38007</v>
      </c>
      <c r="M702" s="7">
        <v>18471</v>
      </c>
      <c r="N702" s="7">
        <v>10123</v>
      </c>
      <c r="O702" s="7">
        <v>119882</v>
      </c>
    </row>
    <row r="703" spans="1:15" x14ac:dyDescent="0.25">
      <c r="A703" s="201"/>
      <c r="B703" s="2" t="s">
        <v>16</v>
      </c>
      <c r="C703" s="4" t="s">
        <v>11</v>
      </c>
      <c r="D703" s="7">
        <v>3104</v>
      </c>
      <c r="E703" s="6">
        <v>762</v>
      </c>
      <c r="F703" s="7">
        <v>2072</v>
      </c>
      <c r="G703" s="6">
        <v>619</v>
      </c>
      <c r="H703" s="6">
        <v>378</v>
      </c>
      <c r="I703" s="7">
        <v>6935</v>
      </c>
      <c r="J703" s="7">
        <v>277278</v>
      </c>
      <c r="K703" s="7">
        <v>68069</v>
      </c>
      <c r="L703" s="7">
        <v>185090</v>
      </c>
      <c r="M703" s="7">
        <v>55295</v>
      </c>
      <c r="N703" s="7">
        <v>33766</v>
      </c>
      <c r="O703" s="7">
        <v>619498</v>
      </c>
    </row>
    <row r="704" spans="1:15" x14ac:dyDescent="0.25">
      <c r="A704" s="201"/>
      <c r="B704" s="2" t="s">
        <v>17</v>
      </c>
      <c r="C704" s="4" t="s">
        <v>12</v>
      </c>
      <c r="D704" s="7">
        <v>2127</v>
      </c>
      <c r="E704" s="6">
        <v>420</v>
      </c>
      <c r="F704" s="7">
        <v>1139</v>
      </c>
      <c r="G704" s="6">
        <v>293</v>
      </c>
      <c r="H704" s="6">
        <v>239</v>
      </c>
      <c r="I704" s="7">
        <v>4218</v>
      </c>
      <c r="J704" s="7">
        <v>379285</v>
      </c>
      <c r="K704" s="7">
        <v>74894</v>
      </c>
      <c r="L704" s="7">
        <v>203105</v>
      </c>
      <c r="M704" s="7">
        <v>52247</v>
      </c>
      <c r="N704" s="7">
        <v>42618</v>
      </c>
      <c r="O704" s="7">
        <v>752149</v>
      </c>
    </row>
    <row r="705" spans="1:15" x14ac:dyDescent="0.25">
      <c r="A705" s="201"/>
      <c r="B705" s="2" t="s">
        <v>18</v>
      </c>
      <c r="C705" s="4" t="s">
        <v>11</v>
      </c>
      <c r="D705" s="6">
        <v>919</v>
      </c>
      <c r="E705" s="6">
        <v>130</v>
      </c>
      <c r="F705" s="6">
        <v>555</v>
      </c>
      <c r="G705" s="6">
        <v>86</v>
      </c>
      <c r="H705" s="6">
        <v>51</v>
      </c>
      <c r="I705" s="7">
        <v>1741</v>
      </c>
      <c r="J705" s="7">
        <v>146782</v>
      </c>
      <c r="K705" s="7">
        <v>20763</v>
      </c>
      <c r="L705" s="7">
        <v>88644</v>
      </c>
      <c r="M705" s="7">
        <v>13736</v>
      </c>
      <c r="N705" s="7">
        <v>8146</v>
      </c>
      <c r="O705" s="7">
        <v>278071</v>
      </c>
    </row>
    <row r="706" spans="1:15" x14ac:dyDescent="0.25">
      <c r="A706" s="201"/>
      <c r="B706" s="2" t="s">
        <v>19</v>
      </c>
      <c r="C706" s="4" t="s">
        <v>12</v>
      </c>
      <c r="D706" s="7">
        <v>2224</v>
      </c>
      <c r="E706" s="6">
        <v>219</v>
      </c>
      <c r="F706" s="7">
        <v>1282</v>
      </c>
      <c r="G706" s="6">
        <v>193</v>
      </c>
      <c r="H706" s="6">
        <v>88</v>
      </c>
      <c r="I706" s="7">
        <v>4006</v>
      </c>
      <c r="J706" s="7">
        <v>439874</v>
      </c>
      <c r="K706" s="7">
        <v>43315</v>
      </c>
      <c r="L706" s="7">
        <v>253560</v>
      </c>
      <c r="M706" s="7">
        <v>38172</v>
      </c>
      <c r="N706" s="7">
        <v>17405</v>
      </c>
      <c r="O706" s="7">
        <v>792326</v>
      </c>
    </row>
    <row r="707" spans="1:15" x14ac:dyDescent="0.25">
      <c r="A707" s="201"/>
      <c r="B707" s="202" t="s">
        <v>8</v>
      </c>
      <c r="C707" s="202"/>
      <c r="D707" s="7">
        <v>9166</v>
      </c>
      <c r="E707" s="7">
        <v>1722</v>
      </c>
      <c r="F707" s="7">
        <v>5675</v>
      </c>
      <c r="G707" s="7">
        <v>1475</v>
      </c>
      <c r="H707" s="6">
        <v>918</v>
      </c>
      <c r="I707" s="10">
        <v>18956</v>
      </c>
      <c r="J707" s="7">
        <v>1394784</v>
      </c>
      <c r="K707" s="7">
        <v>245251</v>
      </c>
      <c r="L707" s="7">
        <v>847697</v>
      </c>
      <c r="M707" s="7">
        <v>214314</v>
      </c>
      <c r="N707" s="7">
        <v>133145</v>
      </c>
      <c r="O707" s="12">
        <v>2835191</v>
      </c>
    </row>
    <row r="708" spans="1:15" x14ac:dyDescent="0.25">
      <c r="A708" s="201" t="s">
        <v>73</v>
      </c>
      <c r="B708" s="2" t="s">
        <v>10</v>
      </c>
      <c r="C708" s="4" t="s">
        <v>11</v>
      </c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5">
      <c r="A709" s="201"/>
      <c r="B709" s="2" t="s">
        <v>10</v>
      </c>
      <c r="C709" s="4" t="s">
        <v>12</v>
      </c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5">
      <c r="A710" s="201"/>
      <c r="B710" s="2" t="s">
        <v>13</v>
      </c>
      <c r="C710" s="4" t="s">
        <v>11</v>
      </c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5">
      <c r="A711" s="201"/>
      <c r="B711" s="2" t="s">
        <v>13</v>
      </c>
      <c r="C711" s="4" t="s">
        <v>12</v>
      </c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5">
      <c r="A712" s="201"/>
      <c r="B712" s="2" t="s">
        <v>14</v>
      </c>
      <c r="C712" s="4" t="s">
        <v>11</v>
      </c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5">
      <c r="A713" s="201"/>
      <c r="B713" s="2" t="s">
        <v>14</v>
      </c>
      <c r="C713" s="4" t="s">
        <v>12</v>
      </c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5">
      <c r="A714" s="201"/>
      <c r="B714" s="2" t="s">
        <v>15</v>
      </c>
      <c r="C714" s="4" t="s">
        <v>11</v>
      </c>
      <c r="D714" s="6">
        <v>23</v>
      </c>
      <c r="E714" s="6">
        <v>116</v>
      </c>
      <c r="F714" s="6">
        <v>36</v>
      </c>
      <c r="G714" s="6">
        <v>4</v>
      </c>
      <c r="H714" s="6">
        <v>8</v>
      </c>
      <c r="I714" s="6">
        <v>187</v>
      </c>
      <c r="J714" s="7">
        <v>2243</v>
      </c>
      <c r="K714" s="7">
        <v>11314</v>
      </c>
      <c r="L714" s="7">
        <v>3511</v>
      </c>
      <c r="M714" s="6">
        <v>390</v>
      </c>
      <c r="N714" s="6">
        <v>780</v>
      </c>
      <c r="O714" s="7">
        <v>18238</v>
      </c>
    </row>
    <row r="715" spans="1:15" x14ac:dyDescent="0.25">
      <c r="A715" s="201"/>
      <c r="B715" s="2" t="s">
        <v>15</v>
      </c>
      <c r="C715" s="4" t="s">
        <v>12</v>
      </c>
      <c r="D715" s="6">
        <v>22</v>
      </c>
      <c r="E715" s="6">
        <v>108</v>
      </c>
      <c r="F715" s="6">
        <v>32</v>
      </c>
      <c r="G715" s="6">
        <v>4</v>
      </c>
      <c r="H715" s="6">
        <v>3</v>
      </c>
      <c r="I715" s="6">
        <v>169</v>
      </c>
      <c r="J715" s="7">
        <v>3907</v>
      </c>
      <c r="K715" s="7">
        <v>19181</v>
      </c>
      <c r="L715" s="7">
        <v>5683</v>
      </c>
      <c r="M715" s="6">
        <v>710</v>
      </c>
      <c r="N715" s="6">
        <v>533</v>
      </c>
      <c r="O715" s="7">
        <v>30014</v>
      </c>
    </row>
    <row r="716" spans="1:15" x14ac:dyDescent="0.25">
      <c r="A716" s="201"/>
      <c r="B716" s="2" t="s">
        <v>16</v>
      </c>
      <c r="C716" s="4" t="s">
        <v>11</v>
      </c>
      <c r="D716" s="7">
        <v>1516</v>
      </c>
      <c r="E716" s="7">
        <v>4198</v>
      </c>
      <c r="F716" s="7">
        <v>2048</v>
      </c>
      <c r="G716" s="6">
        <v>417</v>
      </c>
      <c r="H716" s="6">
        <v>289</v>
      </c>
      <c r="I716" s="7">
        <v>8468</v>
      </c>
      <c r="J716" s="7">
        <v>135423</v>
      </c>
      <c r="K716" s="7">
        <v>375004</v>
      </c>
      <c r="L716" s="7">
        <v>182946</v>
      </c>
      <c r="M716" s="7">
        <v>37250</v>
      </c>
      <c r="N716" s="7">
        <v>25816</v>
      </c>
      <c r="O716" s="7">
        <v>756439</v>
      </c>
    </row>
    <row r="717" spans="1:15" x14ac:dyDescent="0.25">
      <c r="A717" s="201"/>
      <c r="B717" s="2" t="s">
        <v>17</v>
      </c>
      <c r="C717" s="4" t="s">
        <v>12</v>
      </c>
      <c r="D717" s="7">
        <v>1071</v>
      </c>
      <c r="E717" s="7">
        <v>3600</v>
      </c>
      <c r="F717" s="7">
        <v>1888</v>
      </c>
      <c r="G717" s="6">
        <v>313</v>
      </c>
      <c r="H717" s="6">
        <v>150</v>
      </c>
      <c r="I717" s="7">
        <v>7022</v>
      </c>
      <c r="J717" s="7">
        <v>190980</v>
      </c>
      <c r="K717" s="7">
        <v>641949</v>
      </c>
      <c r="L717" s="7">
        <v>336666</v>
      </c>
      <c r="M717" s="7">
        <v>55814</v>
      </c>
      <c r="N717" s="7">
        <v>26748</v>
      </c>
      <c r="O717" s="7">
        <v>1252157</v>
      </c>
    </row>
    <row r="718" spans="1:15" x14ac:dyDescent="0.25">
      <c r="A718" s="201"/>
      <c r="B718" s="2" t="s">
        <v>18</v>
      </c>
      <c r="C718" s="4" t="s">
        <v>11</v>
      </c>
      <c r="D718" s="6">
        <v>333</v>
      </c>
      <c r="E718" s="7">
        <v>1105</v>
      </c>
      <c r="F718" s="6">
        <v>547</v>
      </c>
      <c r="G718" s="6">
        <v>71</v>
      </c>
      <c r="H718" s="6">
        <v>80</v>
      </c>
      <c r="I718" s="7">
        <v>2136</v>
      </c>
      <c r="J718" s="7">
        <v>53186</v>
      </c>
      <c r="K718" s="7">
        <v>176489</v>
      </c>
      <c r="L718" s="7">
        <v>87366</v>
      </c>
      <c r="M718" s="7">
        <v>11340</v>
      </c>
      <c r="N718" s="7">
        <v>12778</v>
      </c>
      <c r="O718" s="7">
        <v>341159</v>
      </c>
    </row>
    <row r="719" spans="1:15" x14ac:dyDescent="0.25">
      <c r="A719" s="201"/>
      <c r="B719" s="2" t="s">
        <v>19</v>
      </c>
      <c r="C719" s="4" t="s">
        <v>12</v>
      </c>
      <c r="D719" s="6">
        <v>845</v>
      </c>
      <c r="E719" s="7">
        <v>2899</v>
      </c>
      <c r="F719" s="7">
        <v>1436</v>
      </c>
      <c r="G719" s="6">
        <v>149</v>
      </c>
      <c r="H719" s="6">
        <v>204</v>
      </c>
      <c r="I719" s="7">
        <v>5533</v>
      </c>
      <c r="J719" s="7">
        <v>167128</v>
      </c>
      <c r="K719" s="7">
        <v>573379</v>
      </c>
      <c r="L719" s="7">
        <v>284019</v>
      </c>
      <c r="M719" s="7">
        <v>29470</v>
      </c>
      <c r="N719" s="7">
        <v>40348</v>
      </c>
      <c r="O719" s="7">
        <v>1094344</v>
      </c>
    </row>
    <row r="720" spans="1:15" x14ac:dyDescent="0.25">
      <c r="A720" s="201"/>
      <c r="B720" s="202" t="s">
        <v>8</v>
      </c>
      <c r="C720" s="202"/>
      <c r="D720" s="7">
        <v>3810</v>
      </c>
      <c r="E720" s="7">
        <v>12026</v>
      </c>
      <c r="F720" s="7">
        <v>5987</v>
      </c>
      <c r="G720" s="6">
        <v>958</v>
      </c>
      <c r="H720" s="6">
        <v>734</v>
      </c>
      <c r="I720" s="10">
        <v>23515</v>
      </c>
      <c r="J720" s="7">
        <v>552867</v>
      </c>
      <c r="K720" s="7">
        <v>1797316</v>
      </c>
      <c r="L720" s="7">
        <v>900191</v>
      </c>
      <c r="M720" s="7">
        <v>134974</v>
      </c>
      <c r="N720" s="7">
        <v>107003</v>
      </c>
      <c r="O720" s="12">
        <v>3492351</v>
      </c>
    </row>
    <row r="721" spans="1:15" x14ac:dyDescent="0.25">
      <c r="A721" s="201" t="s">
        <v>74</v>
      </c>
      <c r="B721" s="2" t="s">
        <v>10</v>
      </c>
      <c r="C721" s="4" t="s">
        <v>11</v>
      </c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5">
      <c r="A722" s="201"/>
      <c r="B722" s="2" t="s">
        <v>10</v>
      </c>
      <c r="C722" s="4" t="s">
        <v>12</v>
      </c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5">
      <c r="A723" s="201"/>
      <c r="B723" s="2" t="s">
        <v>13</v>
      </c>
      <c r="C723" s="4" t="s">
        <v>11</v>
      </c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5">
      <c r="A724" s="201"/>
      <c r="B724" s="2" t="s">
        <v>13</v>
      </c>
      <c r="C724" s="4" t="s">
        <v>12</v>
      </c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5">
      <c r="A725" s="201"/>
      <c r="B725" s="2" t="s">
        <v>14</v>
      </c>
      <c r="C725" s="4" t="s">
        <v>11</v>
      </c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5">
      <c r="A726" s="201"/>
      <c r="B726" s="2" t="s">
        <v>14</v>
      </c>
      <c r="C726" s="4" t="s">
        <v>12</v>
      </c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5">
      <c r="A727" s="201"/>
      <c r="B727" s="2" t="s">
        <v>15</v>
      </c>
      <c r="C727" s="4" t="s">
        <v>11</v>
      </c>
      <c r="D727" s="6">
        <v>10</v>
      </c>
      <c r="E727" s="6">
        <v>7</v>
      </c>
      <c r="F727" s="5"/>
      <c r="G727" s="6">
        <v>1</v>
      </c>
      <c r="H727" s="6">
        <v>9</v>
      </c>
      <c r="I727" s="6">
        <v>27</v>
      </c>
      <c r="J727" s="6">
        <v>975</v>
      </c>
      <c r="K727" s="6">
        <v>683</v>
      </c>
      <c r="L727" s="5"/>
      <c r="M727" s="6">
        <v>98</v>
      </c>
      <c r="N727" s="6">
        <v>878</v>
      </c>
      <c r="O727" s="7">
        <v>2634</v>
      </c>
    </row>
    <row r="728" spans="1:15" x14ac:dyDescent="0.25">
      <c r="A728" s="201"/>
      <c r="B728" s="2" t="s">
        <v>15</v>
      </c>
      <c r="C728" s="4" t="s">
        <v>12</v>
      </c>
      <c r="D728" s="6">
        <v>8</v>
      </c>
      <c r="E728" s="6">
        <v>11</v>
      </c>
      <c r="F728" s="6">
        <v>2</v>
      </c>
      <c r="G728" s="5"/>
      <c r="H728" s="6">
        <v>13</v>
      </c>
      <c r="I728" s="6">
        <v>34</v>
      </c>
      <c r="J728" s="7">
        <v>1421</v>
      </c>
      <c r="K728" s="7">
        <v>1954</v>
      </c>
      <c r="L728" s="6">
        <v>355</v>
      </c>
      <c r="M728" s="5"/>
      <c r="N728" s="7">
        <v>2309</v>
      </c>
      <c r="O728" s="7">
        <v>6039</v>
      </c>
    </row>
    <row r="729" spans="1:15" x14ac:dyDescent="0.25">
      <c r="A729" s="201"/>
      <c r="B729" s="2" t="s">
        <v>16</v>
      </c>
      <c r="C729" s="4" t="s">
        <v>11</v>
      </c>
      <c r="D729" s="6">
        <v>616</v>
      </c>
      <c r="E729" s="6">
        <v>552</v>
      </c>
      <c r="F729" s="6">
        <v>140</v>
      </c>
      <c r="G729" s="6">
        <v>33</v>
      </c>
      <c r="H729" s="7">
        <v>1206</v>
      </c>
      <c r="I729" s="7">
        <v>2547</v>
      </c>
      <c r="J729" s="7">
        <v>55027</v>
      </c>
      <c r="K729" s="7">
        <v>49310</v>
      </c>
      <c r="L729" s="7">
        <v>12506</v>
      </c>
      <c r="M729" s="7">
        <v>2948</v>
      </c>
      <c r="N729" s="7">
        <v>107731</v>
      </c>
      <c r="O729" s="7">
        <v>227522</v>
      </c>
    </row>
    <row r="730" spans="1:15" x14ac:dyDescent="0.25">
      <c r="A730" s="201"/>
      <c r="B730" s="2" t="s">
        <v>17</v>
      </c>
      <c r="C730" s="4" t="s">
        <v>12</v>
      </c>
      <c r="D730" s="6">
        <v>345</v>
      </c>
      <c r="E730" s="6">
        <v>313</v>
      </c>
      <c r="F730" s="6">
        <v>64</v>
      </c>
      <c r="G730" s="6">
        <v>17</v>
      </c>
      <c r="H730" s="6">
        <v>602</v>
      </c>
      <c r="I730" s="7">
        <v>1341</v>
      </c>
      <c r="J730" s="7">
        <v>61520</v>
      </c>
      <c r="K730" s="7">
        <v>55814</v>
      </c>
      <c r="L730" s="7">
        <v>11412</v>
      </c>
      <c r="M730" s="7">
        <v>3031</v>
      </c>
      <c r="N730" s="7">
        <v>107348</v>
      </c>
      <c r="O730" s="7">
        <v>239125</v>
      </c>
    </row>
    <row r="731" spans="1:15" x14ac:dyDescent="0.25">
      <c r="A731" s="201"/>
      <c r="B731" s="2" t="s">
        <v>18</v>
      </c>
      <c r="C731" s="4" t="s">
        <v>11</v>
      </c>
      <c r="D731" s="6">
        <v>108</v>
      </c>
      <c r="E731" s="6">
        <v>116</v>
      </c>
      <c r="F731" s="6">
        <v>23</v>
      </c>
      <c r="G731" s="6">
        <v>7</v>
      </c>
      <c r="H731" s="6">
        <v>278</v>
      </c>
      <c r="I731" s="6">
        <v>532</v>
      </c>
      <c r="J731" s="7">
        <v>17250</v>
      </c>
      <c r="K731" s="7">
        <v>18527</v>
      </c>
      <c r="L731" s="7">
        <v>3674</v>
      </c>
      <c r="M731" s="7">
        <v>1118</v>
      </c>
      <c r="N731" s="7">
        <v>44402</v>
      </c>
      <c r="O731" s="7">
        <v>84971</v>
      </c>
    </row>
    <row r="732" spans="1:15" x14ac:dyDescent="0.25">
      <c r="A732" s="201"/>
      <c r="B732" s="2" t="s">
        <v>19</v>
      </c>
      <c r="C732" s="4" t="s">
        <v>12</v>
      </c>
      <c r="D732" s="6">
        <v>229</v>
      </c>
      <c r="E732" s="6">
        <v>268</v>
      </c>
      <c r="F732" s="6">
        <v>47</v>
      </c>
      <c r="G732" s="6">
        <v>17</v>
      </c>
      <c r="H732" s="6">
        <v>503</v>
      </c>
      <c r="I732" s="7">
        <v>1064</v>
      </c>
      <c r="J732" s="7">
        <v>45293</v>
      </c>
      <c r="K732" s="7">
        <v>53006</v>
      </c>
      <c r="L732" s="7">
        <v>9296</v>
      </c>
      <c r="M732" s="7">
        <v>3362</v>
      </c>
      <c r="N732" s="7">
        <v>99486</v>
      </c>
      <c r="O732" s="7">
        <v>210443</v>
      </c>
    </row>
    <row r="733" spans="1:15" x14ac:dyDescent="0.25">
      <c r="A733" s="201"/>
      <c r="B733" s="202" t="s">
        <v>8</v>
      </c>
      <c r="C733" s="202"/>
      <c r="D733" s="7">
        <v>1316</v>
      </c>
      <c r="E733" s="7">
        <v>1267</v>
      </c>
      <c r="F733" s="6">
        <v>276</v>
      </c>
      <c r="G733" s="6">
        <v>75</v>
      </c>
      <c r="H733" s="7">
        <v>2611</v>
      </c>
      <c r="I733" s="10">
        <v>5545</v>
      </c>
      <c r="J733" s="7">
        <v>181486</v>
      </c>
      <c r="K733" s="7">
        <v>179294</v>
      </c>
      <c r="L733" s="7">
        <v>37243</v>
      </c>
      <c r="M733" s="7">
        <v>10557</v>
      </c>
      <c r="N733" s="7">
        <v>362154</v>
      </c>
      <c r="O733" s="12">
        <v>770734</v>
      </c>
    </row>
    <row r="734" spans="1:15" x14ac:dyDescent="0.25">
      <c r="A734" s="201" t="s">
        <v>75</v>
      </c>
      <c r="B734" s="2" t="s">
        <v>10</v>
      </c>
      <c r="C734" s="4" t="s">
        <v>11</v>
      </c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5">
      <c r="A735" s="201"/>
      <c r="B735" s="2" t="s">
        <v>10</v>
      </c>
      <c r="C735" s="4" t="s">
        <v>12</v>
      </c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5">
      <c r="A736" s="201"/>
      <c r="B736" s="2" t="s">
        <v>13</v>
      </c>
      <c r="C736" s="4" t="s">
        <v>11</v>
      </c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5">
      <c r="A737" s="201"/>
      <c r="B737" s="2" t="s">
        <v>13</v>
      </c>
      <c r="C737" s="4" t="s">
        <v>12</v>
      </c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5">
      <c r="A738" s="201"/>
      <c r="B738" s="2" t="s">
        <v>14</v>
      </c>
      <c r="C738" s="4" t="s">
        <v>11</v>
      </c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5">
      <c r="A739" s="201"/>
      <c r="B739" s="2" t="s">
        <v>14</v>
      </c>
      <c r="C739" s="4" t="s">
        <v>12</v>
      </c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5">
      <c r="A740" s="201"/>
      <c r="B740" s="2" t="s">
        <v>15</v>
      </c>
      <c r="C740" s="4" t="s">
        <v>11</v>
      </c>
      <c r="D740" s="5"/>
      <c r="E740" s="5"/>
      <c r="F740" s="6">
        <v>2</v>
      </c>
      <c r="G740" s="5"/>
      <c r="H740" s="6">
        <v>11</v>
      </c>
      <c r="I740" s="6">
        <v>13</v>
      </c>
      <c r="J740" s="5"/>
      <c r="K740" s="5"/>
      <c r="L740" s="6">
        <v>195</v>
      </c>
      <c r="M740" s="5"/>
      <c r="N740" s="7">
        <v>1073</v>
      </c>
      <c r="O740" s="7">
        <v>1268</v>
      </c>
    </row>
    <row r="741" spans="1:15" x14ac:dyDescent="0.25">
      <c r="A741" s="201"/>
      <c r="B741" s="2" t="s">
        <v>15</v>
      </c>
      <c r="C741" s="4" t="s">
        <v>12</v>
      </c>
      <c r="D741" s="5"/>
      <c r="E741" s="6">
        <v>1</v>
      </c>
      <c r="F741" s="6">
        <v>4</v>
      </c>
      <c r="G741" s="5"/>
      <c r="H741" s="6">
        <v>9</v>
      </c>
      <c r="I741" s="6">
        <v>14</v>
      </c>
      <c r="J741" s="5"/>
      <c r="K741" s="6">
        <v>178</v>
      </c>
      <c r="L741" s="6">
        <v>710</v>
      </c>
      <c r="M741" s="5"/>
      <c r="N741" s="7">
        <v>1598</v>
      </c>
      <c r="O741" s="7">
        <v>2486</v>
      </c>
    </row>
    <row r="742" spans="1:15" x14ac:dyDescent="0.25">
      <c r="A742" s="201"/>
      <c r="B742" s="2" t="s">
        <v>16</v>
      </c>
      <c r="C742" s="4" t="s">
        <v>11</v>
      </c>
      <c r="D742" s="6">
        <v>2</v>
      </c>
      <c r="E742" s="6">
        <v>7</v>
      </c>
      <c r="F742" s="6">
        <v>716</v>
      </c>
      <c r="G742" s="6">
        <v>10</v>
      </c>
      <c r="H742" s="6">
        <v>815</v>
      </c>
      <c r="I742" s="7">
        <v>1550</v>
      </c>
      <c r="J742" s="6">
        <v>179</v>
      </c>
      <c r="K742" s="6">
        <v>625</v>
      </c>
      <c r="L742" s="7">
        <v>63960</v>
      </c>
      <c r="M742" s="6">
        <v>893</v>
      </c>
      <c r="N742" s="7">
        <v>72803</v>
      </c>
      <c r="O742" s="7">
        <v>138460</v>
      </c>
    </row>
    <row r="743" spans="1:15" x14ac:dyDescent="0.25">
      <c r="A743" s="201"/>
      <c r="B743" s="2" t="s">
        <v>17</v>
      </c>
      <c r="C743" s="4" t="s">
        <v>12</v>
      </c>
      <c r="D743" s="6">
        <v>5</v>
      </c>
      <c r="E743" s="6">
        <v>3</v>
      </c>
      <c r="F743" s="6">
        <v>394</v>
      </c>
      <c r="G743" s="6">
        <v>3</v>
      </c>
      <c r="H743" s="6">
        <v>339</v>
      </c>
      <c r="I743" s="6">
        <v>744</v>
      </c>
      <c r="J743" s="6">
        <v>892</v>
      </c>
      <c r="K743" s="6">
        <v>535</v>
      </c>
      <c r="L743" s="7">
        <v>70258</v>
      </c>
      <c r="M743" s="6">
        <v>535</v>
      </c>
      <c r="N743" s="7">
        <v>60450</v>
      </c>
      <c r="O743" s="7">
        <v>132670</v>
      </c>
    </row>
    <row r="744" spans="1:15" x14ac:dyDescent="0.25">
      <c r="A744" s="201"/>
      <c r="B744" s="2" t="s">
        <v>18</v>
      </c>
      <c r="C744" s="4" t="s">
        <v>11</v>
      </c>
      <c r="D744" s="5"/>
      <c r="E744" s="5"/>
      <c r="F744" s="6">
        <v>164</v>
      </c>
      <c r="G744" s="5"/>
      <c r="H744" s="6">
        <v>343</v>
      </c>
      <c r="I744" s="6">
        <v>507</v>
      </c>
      <c r="J744" s="5"/>
      <c r="K744" s="5"/>
      <c r="L744" s="7">
        <v>26194</v>
      </c>
      <c r="M744" s="5"/>
      <c r="N744" s="7">
        <v>54784</v>
      </c>
      <c r="O744" s="7">
        <v>80978</v>
      </c>
    </row>
    <row r="745" spans="1:15" x14ac:dyDescent="0.25">
      <c r="A745" s="201"/>
      <c r="B745" s="2" t="s">
        <v>19</v>
      </c>
      <c r="C745" s="4" t="s">
        <v>12</v>
      </c>
      <c r="D745" s="5"/>
      <c r="E745" s="6">
        <v>1</v>
      </c>
      <c r="F745" s="6">
        <v>241</v>
      </c>
      <c r="G745" s="6">
        <v>4</v>
      </c>
      <c r="H745" s="6">
        <v>641</v>
      </c>
      <c r="I745" s="6">
        <v>887</v>
      </c>
      <c r="J745" s="5"/>
      <c r="K745" s="6">
        <v>198</v>
      </c>
      <c r="L745" s="7">
        <v>47666</v>
      </c>
      <c r="M745" s="6">
        <v>791</v>
      </c>
      <c r="N745" s="7">
        <v>126780</v>
      </c>
      <c r="O745" s="7">
        <v>175435</v>
      </c>
    </row>
    <row r="746" spans="1:15" x14ac:dyDescent="0.25">
      <c r="A746" s="201"/>
      <c r="B746" s="202" t="s">
        <v>8</v>
      </c>
      <c r="C746" s="202"/>
      <c r="D746" s="6">
        <v>7</v>
      </c>
      <c r="E746" s="6">
        <v>12</v>
      </c>
      <c r="F746" s="7">
        <v>1521</v>
      </c>
      <c r="G746" s="6">
        <v>17</v>
      </c>
      <c r="H746" s="7">
        <v>2158</v>
      </c>
      <c r="I746" s="10">
        <v>3715</v>
      </c>
      <c r="J746" s="7">
        <v>1071</v>
      </c>
      <c r="K746" s="7">
        <v>1536</v>
      </c>
      <c r="L746" s="7">
        <v>208983</v>
      </c>
      <c r="M746" s="7">
        <v>2219</v>
      </c>
      <c r="N746" s="7">
        <v>317488</v>
      </c>
      <c r="O746" s="12">
        <v>531297</v>
      </c>
    </row>
    <row r="747" spans="1:15" x14ac:dyDescent="0.25">
      <c r="A747" s="201" t="s">
        <v>76</v>
      </c>
      <c r="B747" s="2" t="s">
        <v>10</v>
      </c>
      <c r="C747" s="4" t="s">
        <v>11</v>
      </c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5">
      <c r="A748" s="201"/>
      <c r="B748" s="2" t="s">
        <v>10</v>
      </c>
      <c r="C748" s="4" t="s">
        <v>12</v>
      </c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5">
      <c r="A749" s="201"/>
      <c r="B749" s="2" t="s">
        <v>13</v>
      </c>
      <c r="C749" s="4" t="s">
        <v>11</v>
      </c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5">
      <c r="A750" s="201"/>
      <c r="B750" s="2" t="s">
        <v>13</v>
      </c>
      <c r="C750" s="4" t="s">
        <v>12</v>
      </c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5">
      <c r="A751" s="201"/>
      <c r="B751" s="2" t="s">
        <v>14</v>
      </c>
      <c r="C751" s="4" t="s">
        <v>11</v>
      </c>
      <c r="D751" s="6">
        <v>16</v>
      </c>
      <c r="E751" s="6">
        <v>8</v>
      </c>
      <c r="F751" s="6">
        <v>5</v>
      </c>
      <c r="G751" s="6">
        <v>5</v>
      </c>
      <c r="H751" s="6">
        <v>3</v>
      </c>
      <c r="I751" s="6">
        <v>37</v>
      </c>
      <c r="J751" s="7">
        <v>4542</v>
      </c>
      <c r="K751" s="7">
        <v>2271</v>
      </c>
      <c r="L751" s="7">
        <v>1419</v>
      </c>
      <c r="M751" s="7">
        <v>1419</v>
      </c>
      <c r="N751" s="6">
        <v>852</v>
      </c>
      <c r="O751" s="7">
        <v>10503</v>
      </c>
    </row>
    <row r="752" spans="1:15" x14ac:dyDescent="0.25">
      <c r="A752" s="201"/>
      <c r="B752" s="2" t="s">
        <v>14</v>
      </c>
      <c r="C752" s="4" t="s">
        <v>12</v>
      </c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5">
      <c r="A753" s="201"/>
      <c r="B753" s="2" t="s">
        <v>15</v>
      </c>
      <c r="C753" s="4" t="s">
        <v>11</v>
      </c>
      <c r="D753" s="6">
        <v>6</v>
      </c>
      <c r="E753" s="6">
        <v>2</v>
      </c>
      <c r="F753" s="6">
        <v>4</v>
      </c>
      <c r="G753" s="5"/>
      <c r="H753" s="6">
        <v>2</v>
      </c>
      <c r="I753" s="6">
        <v>14</v>
      </c>
      <c r="J753" s="6">
        <v>585</v>
      </c>
      <c r="K753" s="6">
        <v>195</v>
      </c>
      <c r="L753" s="6">
        <v>390</v>
      </c>
      <c r="M753" s="5"/>
      <c r="N753" s="6">
        <v>195</v>
      </c>
      <c r="O753" s="7">
        <v>1365</v>
      </c>
    </row>
    <row r="754" spans="1:15" x14ac:dyDescent="0.25">
      <c r="A754" s="201"/>
      <c r="B754" s="2" t="s">
        <v>15</v>
      </c>
      <c r="C754" s="4" t="s">
        <v>12</v>
      </c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5">
      <c r="A755" s="201"/>
      <c r="B755" s="2" t="s">
        <v>16</v>
      </c>
      <c r="C755" s="4" t="s">
        <v>11</v>
      </c>
      <c r="D755" s="6">
        <v>112</v>
      </c>
      <c r="E755" s="6">
        <v>38</v>
      </c>
      <c r="F755" s="6">
        <v>30</v>
      </c>
      <c r="G755" s="6">
        <v>20</v>
      </c>
      <c r="H755" s="6">
        <v>10</v>
      </c>
      <c r="I755" s="6">
        <v>210</v>
      </c>
      <c r="J755" s="7">
        <v>10005</v>
      </c>
      <c r="K755" s="7">
        <v>3395</v>
      </c>
      <c r="L755" s="7">
        <v>2680</v>
      </c>
      <c r="M755" s="7">
        <v>1787</v>
      </c>
      <c r="N755" s="6">
        <v>893</v>
      </c>
      <c r="O755" s="7">
        <v>18760</v>
      </c>
    </row>
    <row r="756" spans="1:15" x14ac:dyDescent="0.25">
      <c r="A756" s="201"/>
      <c r="B756" s="2" t="s">
        <v>17</v>
      </c>
      <c r="C756" s="4" t="s">
        <v>12</v>
      </c>
      <c r="D756" s="6">
        <v>23</v>
      </c>
      <c r="E756" s="6">
        <v>5</v>
      </c>
      <c r="F756" s="6">
        <v>10</v>
      </c>
      <c r="G756" s="6">
        <v>1</v>
      </c>
      <c r="H756" s="6">
        <v>1</v>
      </c>
      <c r="I756" s="6">
        <v>40</v>
      </c>
      <c r="J756" s="7">
        <v>4101</v>
      </c>
      <c r="K756" s="6">
        <v>892</v>
      </c>
      <c r="L756" s="7">
        <v>1783</v>
      </c>
      <c r="M756" s="6">
        <v>178</v>
      </c>
      <c r="N756" s="6">
        <v>178</v>
      </c>
      <c r="O756" s="7">
        <v>7132</v>
      </c>
    </row>
    <row r="757" spans="1:15" x14ac:dyDescent="0.25">
      <c r="A757" s="201"/>
      <c r="B757" s="2" t="s">
        <v>18</v>
      </c>
      <c r="C757" s="4" t="s">
        <v>11</v>
      </c>
      <c r="D757" s="6">
        <v>116</v>
      </c>
      <c r="E757" s="6">
        <v>29</v>
      </c>
      <c r="F757" s="6">
        <v>22</v>
      </c>
      <c r="G757" s="6">
        <v>19</v>
      </c>
      <c r="H757" s="6">
        <v>3</v>
      </c>
      <c r="I757" s="6">
        <v>189</v>
      </c>
      <c r="J757" s="7">
        <v>18527</v>
      </c>
      <c r="K757" s="7">
        <v>4632</v>
      </c>
      <c r="L757" s="7">
        <v>3514</v>
      </c>
      <c r="M757" s="7">
        <v>3035</v>
      </c>
      <c r="N757" s="6">
        <v>479</v>
      </c>
      <c r="O757" s="7">
        <v>30187</v>
      </c>
    </row>
    <row r="758" spans="1:15" x14ac:dyDescent="0.25">
      <c r="A758" s="201"/>
      <c r="B758" s="2" t="s">
        <v>19</v>
      </c>
      <c r="C758" s="4" t="s">
        <v>12</v>
      </c>
      <c r="D758" s="6">
        <v>26</v>
      </c>
      <c r="E758" s="6">
        <v>10</v>
      </c>
      <c r="F758" s="6">
        <v>13</v>
      </c>
      <c r="G758" s="6">
        <v>4</v>
      </c>
      <c r="H758" s="6">
        <v>3</v>
      </c>
      <c r="I758" s="6">
        <v>56</v>
      </c>
      <c r="J758" s="7">
        <v>5142</v>
      </c>
      <c r="K758" s="7">
        <v>1978</v>
      </c>
      <c r="L758" s="7">
        <v>2571</v>
      </c>
      <c r="M758" s="6">
        <v>791</v>
      </c>
      <c r="N758" s="6">
        <v>593</v>
      </c>
      <c r="O758" s="7">
        <v>11075</v>
      </c>
    </row>
    <row r="759" spans="1:15" x14ac:dyDescent="0.25">
      <c r="A759" s="201"/>
      <c r="B759" s="202" t="s">
        <v>8</v>
      </c>
      <c r="C759" s="202"/>
      <c r="D759" s="6">
        <v>299</v>
      </c>
      <c r="E759" s="6">
        <v>92</v>
      </c>
      <c r="F759" s="6">
        <v>84</v>
      </c>
      <c r="G759" s="6">
        <v>49</v>
      </c>
      <c r="H759" s="6">
        <v>22</v>
      </c>
      <c r="I759" s="11">
        <v>546</v>
      </c>
      <c r="J759" s="7">
        <v>42902</v>
      </c>
      <c r="K759" s="7">
        <v>13363</v>
      </c>
      <c r="L759" s="7">
        <v>12357</v>
      </c>
      <c r="M759" s="7">
        <v>7210</v>
      </c>
      <c r="N759" s="7">
        <v>3190</v>
      </c>
      <c r="O759" s="12">
        <v>79022</v>
      </c>
    </row>
    <row r="760" spans="1:15" x14ac:dyDescent="0.25">
      <c r="A760" s="201" t="s">
        <v>77</v>
      </c>
      <c r="B760" s="2" t="s">
        <v>10</v>
      </c>
      <c r="C760" s="4" t="s">
        <v>11</v>
      </c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5">
      <c r="A761" s="201"/>
      <c r="B761" s="2" t="s">
        <v>10</v>
      </c>
      <c r="C761" s="4" t="s">
        <v>12</v>
      </c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5">
      <c r="A762" s="201"/>
      <c r="B762" s="2" t="s">
        <v>13</v>
      </c>
      <c r="C762" s="4" t="s">
        <v>11</v>
      </c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5">
      <c r="A763" s="201"/>
      <c r="B763" s="2" t="s">
        <v>13</v>
      </c>
      <c r="C763" s="4" t="s">
        <v>12</v>
      </c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5">
      <c r="A764" s="201"/>
      <c r="B764" s="2" t="s">
        <v>14</v>
      </c>
      <c r="C764" s="4" t="s">
        <v>11</v>
      </c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5">
      <c r="A765" s="201"/>
      <c r="B765" s="2" t="s">
        <v>14</v>
      </c>
      <c r="C765" s="4" t="s">
        <v>12</v>
      </c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5">
      <c r="A766" s="201"/>
      <c r="B766" s="2" t="s">
        <v>15</v>
      </c>
      <c r="C766" s="4" t="s">
        <v>11</v>
      </c>
      <c r="D766" s="6">
        <v>2</v>
      </c>
      <c r="E766" s="6">
        <v>3</v>
      </c>
      <c r="F766" s="6">
        <v>53</v>
      </c>
      <c r="G766" s="6">
        <v>3</v>
      </c>
      <c r="H766" s="6">
        <v>1</v>
      </c>
      <c r="I766" s="6">
        <v>62</v>
      </c>
      <c r="J766" s="6">
        <v>195</v>
      </c>
      <c r="K766" s="6">
        <v>293</v>
      </c>
      <c r="L766" s="7">
        <v>5169</v>
      </c>
      <c r="M766" s="6">
        <v>293</v>
      </c>
      <c r="N766" s="6">
        <v>98</v>
      </c>
      <c r="O766" s="7">
        <v>6048</v>
      </c>
    </row>
    <row r="767" spans="1:15" x14ac:dyDescent="0.25">
      <c r="A767" s="201"/>
      <c r="B767" s="2" t="s">
        <v>15</v>
      </c>
      <c r="C767" s="4" t="s">
        <v>12</v>
      </c>
      <c r="D767" s="6">
        <v>3</v>
      </c>
      <c r="E767" s="6">
        <v>1</v>
      </c>
      <c r="F767" s="6">
        <v>1</v>
      </c>
      <c r="G767" s="5"/>
      <c r="H767" s="5"/>
      <c r="I767" s="6">
        <v>5</v>
      </c>
      <c r="J767" s="6">
        <v>533</v>
      </c>
      <c r="K767" s="6">
        <v>178</v>
      </c>
      <c r="L767" s="6">
        <v>178</v>
      </c>
      <c r="M767" s="5"/>
      <c r="N767" s="5"/>
      <c r="O767" s="6">
        <v>889</v>
      </c>
    </row>
    <row r="768" spans="1:15" x14ac:dyDescent="0.25">
      <c r="A768" s="201"/>
      <c r="B768" s="2" t="s">
        <v>16</v>
      </c>
      <c r="C768" s="4" t="s">
        <v>11</v>
      </c>
      <c r="D768" s="6">
        <v>346</v>
      </c>
      <c r="E768" s="7">
        <v>1112</v>
      </c>
      <c r="F768" s="7">
        <v>2918</v>
      </c>
      <c r="G768" s="6">
        <v>373</v>
      </c>
      <c r="H768" s="6">
        <v>57</v>
      </c>
      <c r="I768" s="7">
        <v>4806</v>
      </c>
      <c r="J768" s="7">
        <v>30908</v>
      </c>
      <c r="K768" s="7">
        <v>99334</v>
      </c>
      <c r="L768" s="7">
        <v>260663</v>
      </c>
      <c r="M768" s="7">
        <v>33320</v>
      </c>
      <c r="N768" s="7">
        <v>5092</v>
      </c>
      <c r="O768" s="7">
        <v>429317</v>
      </c>
    </row>
    <row r="769" spans="1:15" x14ac:dyDescent="0.25">
      <c r="A769" s="201"/>
      <c r="B769" s="2" t="s">
        <v>17</v>
      </c>
      <c r="C769" s="4" t="s">
        <v>12</v>
      </c>
      <c r="D769" s="6">
        <v>263</v>
      </c>
      <c r="E769" s="6">
        <v>123</v>
      </c>
      <c r="F769" s="6">
        <v>155</v>
      </c>
      <c r="G769" s="6">
        <v>43</v>
      </c>
      <c r="H769" s="6">
        <v>86</v>
      </c>
      <c r="I769" s="6">
        <v>670</v>
      </c>
      <c r="J769" s="7">
        <v>46898</v>
      </c>
      <c r="K769" s="7">
        <v>21933</v>
      </c>
      <c r="L769" s="7">
        <v>27639</v>
      </c>
      <c r="M769" s="7">
        <v>7668</v>
      </c>
      <c r="N769" s="7">
        <v>15335</v>
      </c>
      <c r="O769" s="7">
        <v>119473</v>
      </c>
    </row>
    <row r="770" spans="1:15" x14ac:dyDescent="0.25">
      <c r="A770" s="201"/>
      <c r="B770" s="2" t="s">
        <v>18</v>
      </c>
      <c r="C770" s="4" t="s">
        <v>11</v>
      </c>
      <c r="D770" s="6">
        <v>32</v>
      </c>
      <c r="E770" s="6">
        <v>40</v>
      </c>
      <c r="F770" s="6">
        <v>125</v>
      </c>
      <c r="G770" s="6">
        <v>11</v>
      </c>
      <c r="H770" s="6">
        <v>3</v>
      </c>
      <c r="I770" s="6">
        <v>211</v>
      </c>
      <c r="J770" s="7">
        <v>5111</v>
      </c>
      <c r="K770" s="7">
        <v>6389</v>
      </c>
      <c r="L770" s="7">
        <v>19965</v>
      </c>
      <c r="M770" s="7">
        <v>1757</v>
      </c>
      <c r="N770" s="6">
        <v>479</v>
      </c>
      <c r="O770" s="7">
        <v>33701</v>
      </c>
    </row>
    <row r="771" spans="1:15" x14ac:dyDescent="0.25">
      <c r="A771" s="201"/>
      <c r="B771" s="2" t="s">
        <v>19</v>
      </c>
      <c r="C771" s="4" t="s">
        <v>12</v>
      </c>
      <c r="D771" s="6">
        <v>88</v>
      </c>
      <c r="E771" s="6">
        <v>37</v>
      </c>
      <c r="F771" s="6">
        <v>71</v>
      </c>
      <c r="G771" s="6">
        <v>12</v>
      </c>
      <c r="H771" s="6">
        <v>10</v>
      </c>
      <c r="I771" s="6">
        <v>218</v>
      </c>
      <c r="J771" s="7">
        <v>17405</v>
      </c>
      <c r="K771" s="7">
        <v>7318</v>
      </c>
      <c r="L771" s="7">
        <v>14043</v>
      </c>
      <c r="M771" s="7">
        <v>2373</v>
      </c>
      <c r="N771" s="7">
        <v>1978</v>
      </c>
      <c r="O771" s="7">
        <v>43117</v>
      </c>
    </row>
    <row r="772" spans="1:15" x14ac:dyDescent="0.25">
      <c r="A772" s="201"/>
      <c r="B772" s="202" t="s">
        <v>8</v>
      </c>
      <c r="C772" s="202"/>
      <c r="D772" s="6">
        <v>734</v>
      </c>
      <c r="E772" s="7">
        <v>1316</v>
      </c>
      <c r="F772" s="7">
        <v>3323</v>
      </c>
      <c r="G772" s="6">
        <v>442</v>
      </c>
      <c r="H772" s="6">
        <v>157</v>
      </c>
      <c r="I772" s="10">
        <v>5972</v>
      </c>
      <c r="J772" s="7">
        <v>101050</v>
      </c>
      <c r="K772" s="7">
        <v>135445</v>
      </c>
      <c r="L772" s="7">
        <v>327657</v>
      </c>
      <c r="M772" s="7">
        <v>45411</v>
      </c>
      <c r="N772" s="7">
        <v>22982</v>
      </c>
      <c r="O772" s="12">
        <v>632545</v>
      </c>
    </row>
    <row r="773" spans="1:15" x14ac:dyDescent="0.25">
      <c r="A773" s="201" t="s">
        <v>78</v>
      </c>
      <c r="B773" s="2" t="s">
        <v>10</v>
      </c>
      <c r="C773" s="4" t="s">
        <v>11</v>
      </c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5">
      <c r="A774" s="201"/>
      <c r="B774" s="2" t="s">
        <v>10</v>
      </c>
      <c r="C774" s="4" t="s">
        <v>12</v>
      </c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5">
      <c r="A775" s="201"/>
      <c r="B775" s="2" t="s">
        <v>13</v>
      </c>
      <c r="C775" s="4" t="s">
        <v>11</v>
      </c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5">
      <c r="A776" s="201"/>
      <c r="B776" s="2" t="s">
        <v>13</v>
      </c>
      <c r="C776" s="4" t="s">
        <v>12</v>
      </c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5">
      <c r="A777" s="201"/>
      <c r="B777" s="2" t="s">
        <v>14</v>
      </c>
      <c r="C777" s="4" t="s">
        <v>11</v>
      </c>
      <c r="D777" s="6">
        <v>45</v>
      </c>
      <c r="E777" s="6">
        <v>14</v>
      </c>
      <c r="F777" s="6">
        <v>10</v>
      </c>
      <c r="G777" s="6">
        <v>2</v>
      </c>
      <c r="H777" s="6">
        <v>10</v>
      </c>
      <c r="I777" s="6">
        <v>81</v>
      </c>
      <c r="J777" s="7">
        <v>12774</v>
      </c>
      <c r="K777" s="7">
        <v>3974</v>
      </c>
      <c r="L777" s="7">
        <v>2839</v>
      </c>
      <c r="M777" s="6">
        <v>568</v>
      </c>
      <c r="N777" s="7">
        <v>2839</v>
      </c>
      <c r="O777" s="7">
        <v>22994</v>
      </c>
    </row>
    <row r="778" spans="1:15" x14ac:dyDescent="0.25">
      <c r="A778" s="201"/>
      <c r="B778" s="2" t="s">
        <v>14</v>
      </c>
      <c r="C778" s="4" t="s">
        <v>12</v>
      </c>
      <c r="D778" s="6">
        <v>48</v>
      </c>
      <c r="E778" s="6">
        <v>10</v>
      </c>
      <c r="F778" s="6">
        <v>12</v>
      </c>
      <c r="G778" s="6">
        <v>5</v>
      </c>
      <c r="H778" s="6">
        <v>3</v>
      </c>
      <c r="I778" s="6">
        <v>78</v>
      </c>
      <c r="J778" s="7">
        <v>14358</v>
      </c>
      <c r="K778" s="7">
        <v>2991</v>
      </c>
      <c r="L778" s="7">
        <v>3589</v>
      </c>
      <c r="M778" s="7">
        <v>1496</v>
      </c>
      <c r="N778" s="6">
        <v>897</v>
      </c>
      <c r="O778" s="7">
        <v>23331</v>
      </c>
    </row>
    <row r="779" spans="1:15" x14ac:dyDescent="0.25">
      <c r="A779" s="201"/>
      <c r="B779" s="2" t="s">
        <v>15</v>
      </c>
      <c r="C779" s="4" t="s">
        <v>11</v>
      </c>
      <c r="D779" s="6">
        <v>2</v>
      </c>
      <c r="E779" s="5"/>
      <c r="F779" s="6">
        <v>1</v>
      </c>
      <c r="G779" s="5"/>
      <c r="H779" s="5"/>
      <c r="I779" s="6">
        <v>3</v>
      </c>
      <c r="J779" s="6">
        <v>195</v>
      </c>
      <c r="K779" s="5"/>
      <c r="L779" s="6">
        <v>98</v>
      </c>
      <c r="M779" s="5"/>
      <c r="N779" s="5"/>
      <c r="O779" s="6">
        <v>293</v>
      </c>
    </row>
    <row r="780" spans="1:15" x14ac:dyDescent="0.25">
      <c r="A780" s="201"/>
      <c r="B780" s="2" t="s">
        <v>15</v>
      </c>
      <c r="C780" s="4" t="s">
        <v>12</v>
      </c>
      <c r="D780" s="6">
        <v>1</v>
      </c>
      <c r="E780" s="6">
        <v>1</v>
      </c>
      <c r="F780" s="5"/>
      <c r="G780" s="6">
        <v>1</v>
      </c>
      <c r="H780" s="5"/>
      <c r="I780" s="6">
        <v>3</v>
      </c>
      <c r="J780" s="6">
        <v>178</v>
      </c>
      <c r="K780" s="6">
        <v>178</v>
      </c>
      <c r="L780" s="5"/>
      <c r="M780" s="6">
        <v>178</v>
      </c>
      <c r="N780" s="5"/>
      <c r="O780" s="6">
        <v>534</v>
      </c>
    </row>
    <row r="781" spans="1:15" x14ac:dyDescent="0.25">
      <c r="A781" s="201"/>
      <c r="B781" s="2" t="s">
        <v>16</v>
      </c>
      <c r="C781" s="4" t="s">
        <v>11</v>
      </c>
      <c r="D781" s="6">
        <v>471</v>
      </c>
      <c r="E781" s="6">
        <v>133</v>
      </c>
      <c r="F781" s="6">
        <v>132</v>
      </c>
      <c r="G781" s="6">
        <v>63</v>
      </c>
      <c r="H781" s="6">
        <v>32</v>
      </c>
      <c r="I781" s="6">
        <v>831</v>
      </c>
      <c r="J781" s="7">
        <v>42074</v>
      </c>
      <c r="K781" s="7">
        <v>11881</v>
      </c>
      <c r="L781" s="7">
        <v>11791</v>
      </c>
      <c r="M781" s="7">
        <v>5628</v>
      </c>
      <c r="N781" s="7">
        <v>2859</v>
      </c>
      <c r="O781" s="7">
        <v>74233</v>
      </c>
    </row>
    <row r="782" spans="1:15" x14ac:dyDescent="0.25">
      <c r="A782" s="201"/>
      <c r="B782" s="2" t="s">
        <v>17</v>
      </c>
      <c r="C782" s="4" t="s">
        <v>12</v>
      </c>
      <c r="D782" s="6">
        <v>249</v>
      </c>
      <c r="E782" s="6">
        <v>82</v>
      </c>
      <c r="F782" s="6">
        <v>109</v>
      </c>
      <c r="G782" s="6">
        <v>41</v>
      </c>
      <c r="H782" s="6">
        <v>23</v>
      </c>
      <c r="I782" s="6">
        <v>504</v>
      </c>
      <c r="J782" s="7">
        <v>44401</v>
      </c>
      <c r="K782" s="7">
        <v>14622</v>
      </c>
      <c r="L782" s="7">
        <v>19437</v>
      </c>
      <c r="M782" s="7">
        <v>7311</v>
      </c>
      <c r="N782" s="7">
        <v>4101</v>
      </c>
      <c r="O782" s="7">
        <v>89872</v>
      </c>
    </row>
    <row r="783" spans="1:15" x14ac:dyDescent="0.25">
      <c r="A783" s="201"/>
      <c r="B783" s="2" t="s">
        <v>18</v>
      </c>
      <c r="C783" s="4" t="s">
        <v>11</v>
      </c>
      <c r="D783" s="6">
        <v>330</v>
      </c>
      <c r="E783" s="6">
        <v>75</v>
      </c>
      <c r="F783" s="6">
        <v>85</v>
      </c>
      <c r="G783" s="6">
        <v>33</v>
      </c>
      <c r="H783" s="6">
        <v>14</v>
      </c>
      <c r="I783" s="6">
        <v>537</v>
      </c>
      <c r="J783" s="7">
        <v>52707</v>
      </c>
      <c r="K783" s="7">
        <v>11979</v>
      </c>
      <c r="L783" s="7">
        <v>13576</v>
      </c>
      <c r="M783" s="7">
        <v>5271</v>
      </c>
      <c r="N783" s="7">
        <v>2236</v>
      </c>
      <c r="O783" s="7">
        <v>85769</v>
      </c>
    </row>
    <row r="784" spans="1:15" x14ac:dyDescent="0.25">
      <c r="A784" s="201"/>
      <c r="B784" s="2" t="s">
        <v>19</v>
      </c>
      <c r="C784" s="4" t="s">
        <v>12</v>
      </c>
      <c r="D784" s="6">
        <v>306</v>
      </c>
      <c r="E784" s="6">
        <v>65</v>
      </c>
      <c r="F784" s="6">
        <v>91</v>
      </c>
      <c r="G784" s="6">
        <v>31</v>
      </c>
      <c r="H784" s="6">
        <v>24</v>
      </c>
      <c r="I784" s="6">
        <v>517</v>
      </c>
      <c r="J784" s="7">
        <v>60522</v>
      </c>
      <c r="K784" s="7">
        <v>12856</v>
      </c>
      <c r="L784" s="7">
        <v>17998</v>
      </c>
      <c r="M784" s="7">
        <v>6131</v>
      </c>
      <c r="N784" s="7">
        <v>4747</v>
      </c>
      <c r="O784" s="7">
        <v>102254</v>
      </c>
    </row>
    <row r="785" spans="1:15" x14ac:dyDescent="0.25">
      <c r="A785" s="201"/>
      <c r="B785" s="202" t="s">
        <v>8</v>
      </c>
      <c r="C785" s="202"/>
      <c r="D785" s="7">
        <v>1452</v>
      </c>
      <c r="E785" s="6">
        <v>380</v>
      </c>
      <c r="F785" s="6">
        <v>440</v>
      </c>
      <c r="G785" s="6">
        <v>176</v>
      </c>
      <c r="H785" s="6">
        <v>106</v>
      </c>
      <c r="I785" s="10">
        <v>2554</v>
      </c>
      <c r="J785" s="7">
        <v>227209</v>
      </c>
      <c r="K785" s="7">
        <v>58481</v>
      </c>
      <c r="L785" s="7">
        <v>69328</v>
      </c>
      <c r="M785" s="7">
        <v>26583</v>
      </c>
      <c r="N785" s="7">
        <v>17679</v>
      </c>
      <c r="O785" s="12">
        <v>399280</v>
      </c>
    </row>
    <row r="786" spans="1:15" x14ac:dyDescent="0.25">
      <c r="A786" s="203" t="s">
        <v>79</v>
      </c>
      <c r="B786" s="2" t="s">
        <v>10</v>
      </c>
      <c r="C786" s="4" t="s">
        <v>11</v>
      </c>
      <c r="D786" s="7">
        <v>3887</v>
      </c>
      <c r="E786" s="7">
        <v>2281</v>
      </c>
      <c r="F786" s="7">
        <v>1916</v>
      </c>
      <c r="G786" s="6">
        <v>872</v>
      </c>
      <c r="H786" s="6">
        <v>720</v>
      </c>
      <c r="I786" s="7">
        <v>9676</v>
      </c>
      <c r="J786" s="7">
        <v>1692090</v>
      </c>
      <c r="K786" s="7">
        <v>995209</v>
      </c>
      <c r="L786" s="7">
        <v>840123</v>
      </c>
      <c r="M786" s="7">
        <v>383519</v>
      </c>
      <c r="N786" s="7">
        <v>316918</v>
      </c>
      <c r="O786" s="7">
        <v>4227859</v>
      </c>
    </row>
    <row r="787" spans="1:15" x14ac:dyDescent="0.25">
      <c r="A787" s="203"/>
      <c r="B787" s="2" t="s">
        <v>10</v>
      </c>
      <c r="C787" s="4" t="s">
        <v>12</v>
      </c>
      <c r="D787" s="7">
        <v>3618</v>
      </c>
      <c r="E787" s="7">
        <v>2127</v>
      </c>
      <c r="F787" s="7">
        <v>1775</v>
      </c>
      <c r="G787" s="6">
        <v>897</v>
      </c>
      <c r="H787" s="6">
        <v>666</v>
      </c>
      <c r="I787" s="7">
        <v>9083</v>
      </c>
      <c r="J787" s="7">
        <v>1527724</v>
      </c>
      <c r="K787" s="7">
        <v>899807</v>
      </c>
      <c r="L787" s="7">
        <v>754341</v>
      </c>
      <c r="M787" s="7">
        <v>382506</v>
      </c>
      <c r="N787" s="7">
        <v>283712</v>
      </c>
      <c r="O787" s="7">
        <v>3848090</v>
      </c>
    </row>
    <row r="788" spans="1:15" x14ac:dyDescent="0.25">
      <c r="A788" s="203"/>
      <c r="B788" s="2" t="s">
        <v>13</v>
      </c>
      <c r="C788" s="4" t="s">
        <v>11</v>
      </c>
      <c r="D788" s="7">
        <v>21210</v>
      </c>
      <c r="E788" s="7">
        <v>12759</v>
      </c>
      <c r="F788" s="7">
        <v>10348</v>
      </c>
      <c r="G788" s="7">
        <v>6741</v>
      </c>
      <c r="H788" s="7">
        <v>5969</v>
      </c>
      <c r="I788" s="7">
        <v>57027</v>
      </c>
      <c r="J788" s="7">
        <v>9188493</v>
      </c>
      <c r="K788" s="7">
        <v>5553370</v>
      </c>
      <c r="L788" s="7">
        <v>4523767</v>
      </c>
      <c r="M788" s="7">
        <v>2947304</v>
      </c>
      <c r="N788" s="7">
        <v>2604211</v>
      </c>
      <c r="O788" s="7">
        <v>24817145</v>
      </c>
    </row>
    <row r="789" spans="1:15" x14ac:dyDescent="0.25">
      <c r="A789" s="203"/>
      <c r="B789" s="2" t="s">
        <v>13</v>
      </c>
      <c r="C789" s="4" t="s">
        <v>12</v>
      </c>
      <c r="D789" s="7">
        <v>20033</v>
      </c>
      <c r="E789" s="7">
        <v>12188</v>
      </c>
      <c r="F789" s="7">
        <v>9690</v>
      </c>
      <c r="G789" s="7">
        <v>6416</v>
      </c>
      <c r="H789" s="7">
        <v>5589</v>
      </c>
      <c r="I789" s="7">
        <v>53916</v>
      </c>
      <c r="J789" s="7">
        <v>8460711</v>
      </c>
      <c r="K789" s="7">
        <v>5173048</v>
      </c>
      <c r="L789" s="7">
        <v>4130607</v>
      </c>
      <c r="M789" s="7">
        <v>2738289</v>
      </c>
      <c r="N789" s="7">
        <v>2376956</v>
      </c>
      <c r="O789" s="7">
        <v>22879611</v>
      </c>
    </row>
    <row r="790" spans="1:15" x14ac:dyDescent="0.25">
      <c r="A790" s="203"/>
      <c r="B790" s="2" t="s">
        <v>14</v>
      </c>
      <c r="C790" s="4" t="s">
        <v>11</v>
      </c>
      <c r="D790" s="7">
        <v>49682</v>
      </c>
      <c r="E790" s="7">
        <v>34365</v>
      </c>
      <c r="F790" s="7">
        <v>31778</v>
      </c>
      <c r="G790" s="7">
        <v>17310</v>
      </c>
      <c r="H790" s="7">
        <v>21126</v>
      </c>
      <c r="I790" s="7">
        <v>154261</v>
      </c>
      <c r="J790" s="7">
        <v>14134875</v>
      </c>
      <c r="K790" s="7">
        <v>9841427</v>
      </c>
      <c r="L790" s="7">
        <v>9113694</v>
      </c>
      <c r="M790" s="7">
        <v>4981246</v>
      </c>
      <c r="N790" s="7">
        <v>6059209</v>
      </c>
      <c r="O790" s="7">
        <v>44130451</v>
      </c>
    </row>
    <row r="791" spans="1:15" x14ac:dyDescent="0.25">
      <c r="A791" s="203"/>
      <c r="B791" s="2" t="s">
        <v>14</v>
      </c>
      <c r="C791" s="4" t="s">
        <v>12</v>
      </c>
      <c r="D791" s="7">
        <v>47117</v>
      </c>
      <c r="E791" s="7">
        <v>32188</v>
      </c>
      <c r="F791" s="7">
        <v>29968</v>
      </c>
      <c r="G791" s="7">
        <v>16368</v>
      </c>
      <c r="H791" s="7">
        <v>19888</v>
      </c>
      <c r="I791" s="7">
        <v>145529</v>
      </c>
      <c r="J791" s="7">
        <v>14123809</v>
      </c>
      <c r="K791" s="7">
        <v>9711933</v>
      </c>
      <c r="L791" s="7">
        <v>9054728</v>
      </c>
      <c r="M791" s="7">
        <v>4966665</v>
      </c>
      <c r="N791" s="7">
        <v>6011441</v>
      </c>
      <c r="O791" s="7">
        <v>43868576</v>
      </c>
    </row>
    <row r="792" spans="1:15" x14ac:dyDescent="0.25">
      <c r="A792" s="203"/>
      <c r="B792" s="2" t="s">
        <v>15</v>
      </c>
      <c r="C792" s="4" t="s">
        <v>11</v>
      </c>
      <c r="D792" s="7">
        <v>8503</v>
      </c>
      <c r="E792" s="7">
        <v>6706</v>
      </c>
      <c r="F792" s="7">
        <v>7418</v>
      </c>
      <c r="G792" s="7">
        <v>3249</v>
      </c>
      <c r="H792" s="7">
        <v>4093</v>
      </c>
      <c r="I792" s="7">
        <v>29969</v>
      </c>
      <c r="J792" s="7">
        <v>830948</v>
      </c>
      <c r="K792" s="7">
        <v>659863</v>
      </c>
      <c r="L792" s="7">
        <v>730517</v>
      </c>
      <c r="M792" s="7">
        <v>321099</v>
      </c>
      <c r="N792" s="7">
        <v>403276</v>
      </c>
      <c r="O792" s="7">
        <v>2945703</v>
      </c>
    </row>
    <row r="793" spans="1:15" x14ac:dyDescent="0.25">
      <c r="A793" s="203"/>
      <c r="B793" s="2" t="s">
        <v>15</v>
      </c>
      <c r="C793" s="4" t="s">
        <v>12</v>
      </c>
      <c r="D793" s="7">
        <v>8181</v>
      </c>
      <c r="E793" s="7">
        <v>6273</v>
      </c>
      <c r="F793" s="7">
        <v>6860</v>
      </c>
      <c r="G793" s="7">
        <v>3017</v>
      </c>
      <c r="H793" s="7">
        <v>4083</v>
      </c>
      <c r="I793" s="7">
        <v>28414</v>
      </c>
      <c r="J793" s="7">
        <v>1454733</v>
      </c>
      <c r="K793" s="7">
        <v>1121785</v>
      </c>
      <c r="L793" s="7">
        <v>1227600</v>
      </c>
      <c r="M793" s="7">
        <v>540744</v>
      </c>
      <c r="N793" s="7">
        <v>730769</v>
      </c>
      <c r="O793" s="7">
        <v>5075631</v>
      </c>
    </row>
    <row r="794" spans="1:15" x14ac:dyDescent="0.25">
      <c r="A794" s="203"/>
      <c r="B794" s="2" t="s">
        <v>16</v>
      </c>
      <c r="C794" s="4" t="s">
        <v>11</v>
      </c>
      <c r="D794" s="7">
        <v>142936</v>
      </c>
      <c r="E794" s="7">
        <v>109600</v>
      </c>
      <c r="F794" s="7">
        <v>117061</v>
      </c>
      <c r="G794" s="7">
        <v>59293</v>
      </c>
      <c r="H794" s="7">
        <v>62459</v>
      </c>
      <c r="I794" s="7">
        <v>491349</v>
      </c>
      <c r="J794" s="7">
        <v>12805906</v>
      </c>
      <c r="K794" s="7">
        <v>9880428</v>
      </c>
      <c r="L794" s="7">
        <v>10571180</v>
      </c>
      <c r="M794" s="7">
        <v>5376865</v>
      </c>
      <c r="N794" s="7">
        <v>5654584</v>
      </c>
      <c r="O794" s="7">
        <v>44288963</v>
      </c>
    </row>
    <row r="795" spans="1:15" x14ac:dyDescent="0.25">
      <c r="A795" s="203"/>
      <c r="B795" s="2" t="s">
        <v>17</v>
      </c>
      <c r="C795" s="4" t="s">
        <v>12</v>
      </c>
      <c r="D795" s="7">
        <v>144631</v>
      </c>
      <c r="E795" s="7">
        <v>102120</v>
      </c>
      <c r="F795" s="7">
        <v>109095</v>
      </c>
      <c r="G795" s="7">
        <v>50611</v>
      </c>
      <c r="H795" s="7">
        <v>57731</v>
      </c>
      <c r="I795" s="7">
        <v>464188</v>
      </c>
      <c r="J795" s="7">
        <v>25847471</v>
      </c>
      <c r="K795" s="7">
        <v>18354201</v>
      </c>
      <c r="L795" s="7">
        <v>19633487</v>
      </c>
      <c r="M795" s="7">
        <v>9148330</v>
      </c>
      <c r="N795" s="7">
        <v>10413020</v>
      </c>
      <c r="O795" s="7">
        <v>83396509</v>
      </c>
    </row>
    <row r="796" spans="1:15" x14ac:dyDescent="0.25">
      <c r="A796" s="203"/>
      <c r="B796" s="2" t="s">
        <v>18</v>
      </c>
      <c r="C796" s="4" t="s">
        <v>11</v>
      </c>
      <c r="D796" s="7">
        <v>41949</v>
      </c>
      <c r="E796" s="7">
        <v>32840</v>
      </c>
      <c r="F796" s="7">
        <v>33257</v>
      </c>
      <c r="G796" s="7">
        <v>14114</v>
      </c>
      <c r="H796" s="7">
        <v>19092</v>
      </c>
      <c r="I796" s="7">
        <v>141252</v>
      </c>
      <c r="J796" s="7">
        <v>6717041</v>
      </c>
      <c r="K796" s="7">
        <v>5286512</v>
      </c>
      <c r="L796" s="7">
        <v>5378894</v>
      </c>
      <c r="M796" s="7">
        <v>2302157</v>
      </c>
      <c r="N796" s="7">
        <v>3093242</v>
      </c>
      <c r="O796" s="7">
        <v>22777846</v>
      </c>
    </row>
    <row r="797" spans="1:15" x14ac:dyDescent="0.25">
      <c r="A797" s="203"/>
      <c r="B797" s="2" t="s">
        <v>19</v>
      </c>
      <c r="C797" s="4" t="s">
        <v>12</v>
      </c>
      <c r="D797" s="7">
        <v>102290</v>
      </c>
      <c r="E797" s="7">
        <v>80373</v>
      </c>
      <c r="F797" s="7">
        <v>80178</v>
      </c>
      <c r="G797" s="7">
        <v>32665</v>
      </c>
      <c r="H797" s="7">
        <v>45132</v>
      </c>
      <c r="I797" s="7">
        <v>340638</v>
      </c>
      <c r="J797" s="7">
        <v>20277652</v>
      </c>
      <c r="K797" s="7">
        <v>16015626</v>
      </c>
      <c r="L797" s="7">
        <v>16035350</v>
      </c>
      <c r="M797" s="7">
        <v>6594566</v>
      </c>
      <c r="N797" s="7">
        <v>9049572</v>
      </c>
      <c r="O797" s="7">
        <v>67972766</v>
      </c>
    </row>
    <row r="798" spans="1:15" s="1" customFormat="1" ht="11.25" customHeight="1" x14ac:dyDescent="0.25">
      <c r="A798" s="203"/>
      <c r="B798" s="202" t="s">
        <v>8</v>
      </c>
      <c r="C798" s="202"/>
      <c r="D798" s="7">
        <v>594037</v>
      </c>
      <c r="E798" s="7">
        <v>433820</v>
      </c>
      <c r="F798" s="7">
        <v>439344</v>
      </c>
      <c r="G798" s="7">
        <v>211553</v>
      </c>
      <c r="H798" s="7">
        <v>246548</v>
      </c>
      <c r="I798" s="10">
        <v>1925302</v>
      </c>
      <c r="J798" s="7">
        <v>117061453</v>
      </c>
      <c r="K798" s="7">
        <v>83493209</v>
      </c>
      <c r="L798" s="7">
        <v>81994288</v>
      </c>
      <c r="M798" s="7">
        <v>40683290</v>
      </c>
      <c r="N798" s="7">
        <v>46996910</v>
      </c>
      <c r="O798" s="12">
        <v>370229150</v>
      </c>
    </row>
  </sheetData>
  <mergeCells count="128">
    <mergeCell ref="A760:A772"/>
    <mergeCell ref="B772:C772"/>
    <mergeCell ref="A773:A785"/>
    <mergeCell ref="B785:C785"/>
    <mergeCell ref="A786:A798"/>
    <mergeCell ref="B798:C798"/>
    <mergeCell ref="A721:A733"/>
    <mergeCell ref="B733:C733"/>
    <mergeCell ref="A734:A746"/>
    <mergeCell ref="B746:C746"/>
    <mergeCell ref="A747:A759"/>
    <mergeCell ref="B759:C759"/>
    <mergeCell ref="A682:A694"/>
    <mergeCell ref="B694:C694"/>
    <mergeCell ref="A695:A707"/>
    <mergeCell ref="B707:C707"/>
    <mergeCell ref="A708:A720"/>
    <mergeCell ref="B720:C720"/>
    <mergeCell ref="A643:A655"/>
    <mergeCell ref="B655:C655"/>
    <mergeCell ref="A656:A668"/>
    <mergeCell ref="B668:C668"/>
    <mergeCell ref="A669:A681"/>
    <mergeCell ref="B681:C681"/>
    <mergeCell ref="A604:A616"/>
    <mergeCell ref="B616:C616"/>
    <mergeCell ref="A617:A629"/>
    <mergeCell ref="B629:C629"/>
    <mergeCell ref="A630:A642"/>
    <mergeCell ref="B642:C642"/>
    <mergeCell ref="A565:A577"/>
    <mergeCell ref="B577:C577"/>
    <mergeCell ref="A578:A590"/>
    <mergeCell ref="B590:C590"/>
    <mergeCell ref="A591:A603"/>
    <mergeCell ref="B603:C603"/>
    <mergeCell ref="A526:A538"/>
    <mergeCell ref="B538:C538"/>
    <mergeCell ref="A539:A551"/>
    <mergeCell ref="B551:C551"/>
    <mergeCell ref="A552:A564"/>
    <mergeCell ref="B564:C564"/>
    <mergeCell ref="A487:A499"/>
    <mergeCell ref="B499:C499"/>
    <mergeCell ref="A500:A512"/>
    <mergeCell ref="B512:C512"/>
    <mergeCell ref="A513:A525"/>
    <mergeCell ref="B525:C525"/>
    <mergeCell ref="A448:A460"/>
    <mergeCell ref="B460:C460"/>
    <mergeCell ref="A461:A473"/>
    <mergeCell ref="B473:C473"/>
    <mergeCell ref="A474:A486"/>
    <mergeCell ref="B486:C486"/>
    <mergeCell ref="A409:A421"/>
    <mergeCell ref="B421:C421"/>
    <mergeCell ref="A422:A434"/>
    <mergeCell ref="B434:C434"/>
    <mergeCell ref="A435:A447"/>
    <mergeCell ref="B447:C447"/>
    <mergeCell ref="A370:A382"/>
    <mergeCell ref="B382:C382"/>
    <mergeCell ref="A383:A395"/>
    <mergeCell ref="B395:C395"/>
    <mergeCell ref="A396:A408"/>
    <mergeCell ref="B408:C408"/>
    <mergeCell ref="A331:A343"/>
    <mergeCell ref="B343:C343"/>
    <mergeCell ref="A344:A356"/>
    <mergeCell ref="B356:C356"/>
    <mergeCell ref="A357:A369"/>
    <mergeCell ref="B369:C369"/>
    <mergeCell ref="A292:A304"/>
    <mergeCell ref="B304:C304"/>
    <mergeCell ref="A305:A317"/>
    <mergeCell ref="B317:C317"/>
    <mergeCell ref="A318:A330"/>
    <mergeCell ref="B330:C330"/>
    <mergeCell ref="A253:A265"/>
    <mergeCell ref="B265:C265"/>
    <mergeCell ref="A266:A278"/>
    <mergeCell ref="B278:C278"/>
    <mergeCell ref="A279:A291"/>
    <mergeCell ref="B291:C291"/>
    <mergeCell ref="A214:A226"/>
    <mergeCell ref="B226:C226"/>
    <mergeCell ref="A227:A239"/>
    <mergeCell ref="B239:C239"/>
    <mergeCell ref="A240:A252"/>
    <mergeCell ref="B252:C252"/>
    <mergeCell ref="A175:A187"/>
    <mergeCell ref="B187:C187"/>
    <mergeCell ref="A188:A200"/>
    <mergeCell ref="B200:C200"/>
    <mergeCell ref="A201:A213"/>
    <mergeCell ref="B213:C213"/>
    <mergeCell ref="A136:A148"/>
    <mergeCell ref="B148:C148"/>
    <mergeCell ref="A149:A161"/>
    <mergeCell ref="B161:C161"/>
    <mergeCell ref="A162:A174"/>
    <mergeCell ref="B174:C174"/>
    <mergeCell ref="A97:A109"/>
    <mergeCell ref="B109:C109"/>
    <mergeCell ref="A110:A122"/>
    <mergeCell ref="B122:C122"/>
    <mergeCell ref="A123:A135"/>
    <mergeCell ref="B135:C135"/>
    <mergeCell ref="A71:A83"/>
    <mergeCell ref="B83:C83"/>
    <mergeCell ref="A84:A96"/>
    <mergeCell ref="B96:C96"/>
    <mergeCell ref="A19:A31"/>
    <mergeCell ref="B31:C31"/>
    <mergeCell ref="A32:A44"/>
    <mergeCell ref="B44:C44"/>
    <mergeCell ref="A45:A57"/>
    <mergeCell ref="B57:C57"/>
    <mergeCell ref="A2:O2"/>
    <mergeCell ref="A4:A5"/>
    <mergeCell ref="B4:C5"/>
    <mergeCell ref="D4:I4"/>
    <mergeCell ref="J4:O4"/>
    <mergeCell ref="A6:A18"/>
    <mergeCell ref="B18:C18"/>
    <mergeCell ref="L1:O1"/>
    <mergeCell ref="A58:A70"/>
    <mergeCell ref="B70:C70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view="pageBreakPreview" zoomScale="112" zoomScaleNormal="100" zoomScaleSheetLayoutView="112" workbookViewId="0">
      <pane xSplit="2" ySplit="4" topLeftCell="C61" activePane="bottomRight" state="frozen"/>
      <selection pane="topRight" activeCell="C1" sqref="C1"/>
      <selection pane="bottomLeft" activeCell="A5" sqref="A5"/>
      <selection pane="bottomRight" activeCell="E67" sqref="E67"/>
    </sheetView>
  </sheetViews>
  <sheetFormatPr defaultRowHeight="12.75" x14ac:dyDescent="0.2"/>
  <cols>
    <col min="1" max="1" width="9.140625" style="101"/>
    <col min="2" max="2" width="25.42578125" style="108" customWidth="1"/>
    <col min="3" max="3" width="11.140625" style="109" customWidth="1"/>
    <col min="4" max="4" width="10.5703125" style="109" customWidth="1"/>
    <col min="5" max="6" width="10.42578125" style="109" customWidth="1"/>
    <col min="7" max="7" width="9.5703125" style="109" customWidth="1"/>
    <col min="8" max="8" width="9.85546875" style="109" customWidth="1"/>
    <col min="9" max="9" width="13.28515625" style="109" customWidth="1"/>
    <col min="10" max="10" width="10.85546875" style="109" customWidth="1"/>
    <col min="11" max="11" width="9.7109375" style="109" customWidth="1"/>
    <col min="12" max="13" width="8.85546875" style="109" customWidth="1"/>
    <col min="14" max="14" width="10.28515625" style="109" customWidth="1"/>
    <col min="15" max="16" width="10.5703125" style="109" customWidth="1"/>
    <col min="17" max="21" width="9.140625" style="101"/>
    <col min="22" max="22" width="12.140625" style="101" customWidth="1"/>
    <col min="23" max="256" width="9.140625" style="101"/>
    <col min="257" max="257" width="23.28515625" style="101" customWidth="1"/>
    <col min="258" max="258" width="11.140625" style="101" customWidth="1"/>
    <col min="259" max="259" width="10.5703125" style="101" customWidth="1"/>
    <col min="260" max="260" width="9.5703125" style="101" customWidth="1"/>
    <col min="261" max="261" width="10.42578125" style="101" customWidth="1"/>
    <col min="262" max="262" width="9.5703125" style="101" customWidth="1"/>
    <col min="263" max="263" width="9.85546875" style="101" customWidth="1"/>
    <col min="264" max="264" width="11.42578125" style="101" customWidth="1"/>
    <col min="265" max="265" width="10.85546875" style="101" customWidth="1"/>
    <col min="266" max="266" width="9.7109375" style="101" customWidth="1"/>
    <col min="267" max="268" width="8.85546875" style="101" customWidth="1"/>
    <col min="269" max="269" width="10.28515625" style="101" customWidth="1"/>
    <col min="270" max="270" width="10.5703125" style="101" customWidth="1"/>
    <col min="271" max="271" width="2.42578125" style="101" customWidth="1"/>
    <col min="272" max="512" width="9.140625" style="101"/>
    <col min="513" max="513" width="23.28515625" style="101" customWidth="1"/>
    <col min="514" max="514" width="11.140625" style="101" customWidth="1"/>
    <col min="515" max="515" width="10.5703125" style="101" customWidth="1"/>
    <col min="516" max="516" width="9.5703125" style="101" customWidth="1"/>
    <col min="517" max="517" width="10.42578125" style="101" customWidth="1"/>
    <col min="518" max="518" width="9.5703125" style="101" customWidth="1"/>
    <col min="519" max="519" width="9.85546875" style="101" customWidth="1"/>
    <col min="520" max="520" width="11.42578125" style="101" customWidth="1"/>
    <col min="521" max="521" width="10.85546875" style="101" customWidth="1"/>
    <col min="522" max="522" width="9.7109375" style="101" customWidth="1"/>
    <col min="523" max="524" width="8.85546875" style="101" customWidth="1"/>
    <col min="525" max="525" width="10.28515625" style="101" customWidth="1"/>
    <col min="526" max="526" width="10.5703125" style="101" customWidth="1"/>
    <col min="527" max="527" width="2.42578125" style="101" customWidth="1"/>
    <col min="528" max="768" width="9.140625" style="101"/>
    <col min="769" max="769" width="23.28515625" style="101" customWidth="1"/>
    <col min="770" max="770" width="11.140625" style="101" customWidth="1"/>
    <col min="771" max="771" width="10.5703125" style="101" customWidth="1"/>
    <col min="772" max="772" width="9.5703125" style="101" customWidth="1"/>
    <col min="773" max="773" width="10.42578125" style="101" customWidth="1"/>
    <col min="774" max="774" width="9.5703125" style="101" customWidth="1"/>
    <col min="775" max="775" width="9.85546875" style="101" customWidth="1"/>
    <col min="776" max="776" width="11.42578125" style="101" customWidth="1"/>
    <col min="777" max="777" width="10.85546875" style="101" customWidth="1"/>
    <col min="778" max="778" width="9.7109375" style="101" customWidth="1"/>
    <col min="779" max="780" width="8.85546875" style="101" customWidth="1"/>
    <col min="781" max="781" width="10.28515625" style="101" customWidth="1"/>
    <col min="782" max="782" width="10.5703125" style="101" customWidth="1"/>
    <col min="783" max="783" width="2.42578125" style="101" customWidth="1"/>
    <col min="784" max="1024" width="9.140625" style="101"/>
    <col min="1025" max="1025" width="23.28515625" style="101" customWidth="1"/>
    <col min="1026" max="1026" width="11.140625" style="101" customWidth="1"/>
    <col min="1027" max="1027" width="10.5703125" style="101" customWidth="1"/>
    <col min="1028" max="1028" width="9.5703125" style="101" customWidth="1"/>
    <col min="1029" max="1029" width="10.42578125" style="101" customWidth="1"/>
    <col min="1030" max="1030" width="9.5703125" style="101" customWidth="1"/>
    <col min="1031" max="1031" width="9.85546875" style="101" customWidth="1"/>
    <col min="1032" max="1032" width="11.42578125" style="101" customWidth="1"/>
    <col min="1033" max="1033" width="10.85546875" style="101" customWidth="1"/>
    <col min="1034" max="1034" width="9.7109375" style="101" customWidth="1"/>
    <col min="1035" max="1036" width="8.85546875" style="101" customWidth="1"/>
    <col min="1037" max="1037" width="10.28515625" style="101" customWidth="1"/>
    <col min="1038" max="1038" width="10.5703125" style="101" customWidth="1"/>
    <col min="1039" max="1039" width="2.42578125" style="101" customWidth="1"/>
    <col min="1040" max="1280" width="9.140625" style="101"/>
    <col min="1281" max="1281" width="23.28515625" style="101" customWidth="1"/>
    <col min="1282" max="1282" width="11.140625" style="101" customWidth="1"/>
    <col min="1283" max="1283" width="10.5703125" style="101" customWidth="1"/>
    <col min="1284" max="1284" width="9.5703125" style="101" customWidth="1"/>
    <col min="1285" max="1285" width="10.42578125" style="101" customWidth="1"/>
    <col min="1286" max="1286" width="9.5703125" style="101" customWidth="1"/>
    <col min="1287" max="1287" width="9.85546875" style="101" customWidth="1"/>
    <col min="1288" max="1288" width="11.42578125" style="101" customWidth="1"/>
    <col min="1289" max="1289" width="10.85546875" style="101" customWidth="1"/>
    <col min="1290" max="1290" width="9.7109375" style="101" customWidth="1"/>
    <col min="1291" max="1292" width="8.85546875" style="101" customWidth="1"/>
    <col min="1293" max="1293" width="10.28515625" style="101" customWidth="1"/>
    <col min="1294" max="1294" width="10.5703125" style="101" customWidth="1"/>
    <col min="1295" max="1295" width="2.42578125" style="101" customWidth="1"/>
    <col min="1296" max="1536" width="9.140625" style="101"/>
    <col min="1537" max="1537" width="23.28515625" style="101" customWidth="1"/>
    <col min="1538" max="1538" width="11.140625" style="101" customWidth="1"/>
    <col min="1539" max="1539" width="10.5703125" style="101" customWidth="1"/>
    <col min="1540" max="1540" width="9.5703125" style="101" customWidth="1"/>
    <col min="1541" max="1541" width="10.42578125" style="101" customWidth="1"/>
    <col min="1542" max="1542" width="9.5703125" style="101" customWidth="1"/>
    <col min="1543" max="1543" width="9.85546875" style="101" customWidth="1"/>
    <col min="1544" max="1544" width="11.42578125" style="101" customWidth="1"/>
    <col min="1545" max="1545" width="10.85546875" style="101" customWidth="1"/>
    <col min="1546" max="1546" width="9.7109375" style="101" customWidth="1"/>
    <col min="1547" max="1548" width="8.85546875" style="101" customWidth="1"/>
    <col min="1549" max="1549" width="10.28515625" style="101" customWidth="1"/>
    <col min="1550" max="1550" width="10.5703125" style="101" customWidth="1"/>
    <col min="1551" max="1551" width="2.42578125" style="101" customWidth="1"/>
    <col min="1552" max="1792" width="9.140625" style="101"/>
    <col min="1793" max="1793" width="23.28515625" style="101" customWidth="1"/>
    <col min="1794" max="1794" width="11.140625" style="101" customWidth="1"/>
    <col min="1795" max="1795" width="10.5703125" style="101" customWidth="1"/>
    <col min="1796" max="1796" width="9.5703125" style="101" customWidth="1"/>
    <col min="1797" max="1797" width="10.42578125" style="101" customWidth="1"/>
    <col min="1798" max="1798" width="9.5703125" style="101" customWidth="1"/>
    <col min="1799" max="1799" width="9.85546875" style="101" customWidth="1"/>
    <col min="1800" max="1800" width="11.42578125" style="101" customWidth="1"/>
    <col min="1801" max="1801" width="10.85546875" style="101" customWidth="1"/>
    <col min="1802" max="1802" width="9.7109375" style="101" customWidth="1"/>
    <col min="1803" max="1804" width="8.85546875" style="101" customWidth="1"/>
    <col min="1805" max="1805" width="10.28515625" style="101" customWidth="1"/>
    <col min="1806" max="1806" width="10.5703125" style="101" customWidth="1"/>
    <col min="1807" max="1807" width="2.42578125" style="101" customWidth="1"/>
    <col min="1808" max="2048" width="9.140625" style="101"/>
    <col min="2049" max="2049" width="23.28515625" style="101" customWidth="1"/>
    <col min="2050" max="2050" width="11.140625" style="101" customWidth="1"/>
    <col min="2051" max="2051" width="10.5703125" style="101" customWidth="1"/>
    <col min="2052" max="2052" width="9.5703125" style="101" customWidth="1"/>
    <col min="2053" max="2053" width="10.42578125" style="101" customWidth="1"/>
    <col min="2054" max="2054" width="9.5703125" style="101" customWidth="1"/>
    <col min="2055" max="2055" width="9.85546875" style="101" customWidth="1"/>
    <col min="2056" max="2056" width="11.42578125" style="101" customWidth="1"/>
    <col min="2057" max="2057" width="10.85546875" style="101" customWidth="1"/>
    <col min="2058" max="2058" width="9.7109375" style="101" customWidth="1"/>
    <col min="2059" max="2060" width="8.85546875" style="101" customWidth="1"/>
    <col min="2061" max="2061" width="10.28515625" style="101" customWidth="1"/>
    <col min="2062" max="2062" width="10.5703125" style="101" customWidth="1"/>
    <col min="2063" max="2063" width="2.42578125" style="101" customWidth="1"/>
    <col min="2064" max="2304" width="9.140625" style="101"/>
    <col min="2305" max="2305" width="23.28515625" style="101" customWidth="1"/>
    <col min="2306" max="2306" width="11.140625" style="101" customWidth="1"/>
    <col min="2307" max="2307" width="10.5703125" style="101" customWidth="1"/>
    <col min="2308" max="2308" width="9.5703125" style="101" customWidth="1"/>
    <col min="2309" max="2309" width="10.42578125" style="101" customWidth="1"/>
    <col min="2310" max="2310" width="9.5703125" style="101" customWidth="1"/>
    <col min="2311" max="2311" width="9.85546875" style="101" customWidth="1"/>
    <col min="2312" max="2312" width="11.42578125" style="101" customWidth="1"/>
    <col min="2313" max="2313" width="10.85546875" style="101" customWidth="1"/>
    <col min="2314" max="2314" width="9.7109375" style="101" customWidth="1"/>
    <col min="2315" max="2316" width="8.85546875" style="101" customWidth="1"/>
    <col min="2317" max="2317" width="10.28515625" style="101" customWidth="1"/>
    <col min="2318" max="2318" width="10.5703125" style="101" customWidth="1"/>
    <col min="2319" max="2319" width="2.42578125" style="101" customWidth="1"/>
    <col min="2320" max="2560" width="9.140625" style="101"/>
    <col min="2561" max="2561" width="23.28515625" style="101" customWidth="1"/>
    <col min="2562" max="2562" width="11.140625" style="101" customWidth="1"/>
    <col min="2563" max="2563" width="10.5703125" style="101" customWidth="1"/>
    <col min="2564" max="2564" width="9.5703125" style="101" customWidth="1"/>
    <col min="2565" max="2565" width="10.42578125" style="101" customWidth="1"/>
    <col min="2566" max="2566" width="9.5703125" style="101" customWidth="1"/>
    <col min="2567" max="2567" width="9.85546875" style="101" customWidth="1"/>
    <col min="2568" max="2568" width="11.42578125" style="101" customWidth="1"/>
    <col min="2569" max="2569" width="10.85546875" style="101" customWidth="1"/>
    <col min="2570" max="2570" width="9.7109375" style="101" customWidth="1"/>
    <col min="2571" max="2572" width="8.85546875" style="101" customWidth="1"/>
    <col min="2573" max="2573" width="10.28515625" style="101" customWidth="1"/>
    <col min="2574" max="2574" width="10.5703125" style="101" customWidth="1"/>
    <col min="2575" max="2575" width="2.42578125" style="101" customWidth="1"/>
    <col min="2576" max="2816" width="9.140625" style="101"/>
    <col min="2817" max="2817" width="23.28515625" style="101" customWidth="1"/>
    <col min="2818" max="2818" width="11.140625" style="101" customWidth="1"/>
    <col min="2819" max="2819" width="10.5703125" style="101" customWidth="1"/>
    <col min="2820" max="2820" width="9.5703125" style="101" customWidth="1"/>
    <col min="2821" max="2821" width="10.42578125" style="101" customWidth="1"/>
    <col min="2822" max="2822" width="9.5703125" style="101" customWidth="1"/>
    <col min="2823" max="2823" width="9.85546875" style="101" customWidth="1"/>
    <col min="2824" max="2824" width="11.42578125" style="101" customWidth="1"/>
    <col min="2825" max="2825" width="10.85546875" style="101" customWidth="1"/>
    <col min="2826" max="2826" width="9.7109375" style="101" customWidth="1"/>
    <col min="2827" max="2828" width="8.85546875" style="101" customWidth="1"/>
    <col min="2829" max="2829" width="10.28515625" style="101" customWidth="1"/>
    <col min="2830" max="2830" width="10.5703125" style="101" customWidth="1"/>
    <col min="2831" max="2831" width="2.42578125" style="101" customWidth="1"/>
    <col min="2832" max="3072" width="9.140625" style="101"/>
    <col min="3073" max="3073" width="23.28515625" style="101" customWidth="1"/>
    <col min="3074" max="3074" width="11.140625" style="101" customWidth="1"/>
    <col min="3075" max="3075" width="10.5703125" style="101" customWidth="1"/>
    <col min="3076" max="3076" width="9.5703125" style="101" customWidth="1"/>
    <col min="3077" max="3077" width="10.42578125" style="101" customWidth="1"/>
    <col min="3078" max="3078" width="9.5703125" style="101" customWidth="1"/>
    <col min="3079" max="3079" width="9.85546875" style="101" customWidth="1"/>
    <col min="3080" max="3080" width="11.42578125" style="101" customWidth="1"/>
    <col min="3081" max="3081" width="10.85546875" style="101" customWidth="1"/>
    <col min="3082" max="3082" width="9.7109375" style="101" customWidth="1"/>
    <col min="3083" max="3084" width="8.85546875" style="101" customWidth="1"/>
    <col min="3085" max="3085" width="10.28515625" style="101" customWidth="1"/>
    <col min="3086" max="3086" width="10.5703125" style="101" customWidth="1"/>
    <col min="3087" max="3087" width="2.42578125" style="101" customWidth="1"/>
    <col min="3088" max="3328" width="9.140625" style="101"/>
    <col min="3329" max="3329" width="23.28515625" style="101" customWidth="1"/>
    <col min="3330" max="3330" width="11.140625" style="101" customWidth="1"/>
    <col min="3331" max="3331" width="10.5703125" style="101" customWidth="1"/>
    <col min="3332" max="3332" width="9.5703125" style="101" customWidth="1"/>
    <col min="3333" max="3333" width="10.42578125" style="101" customWidth="1"/>
    <col min="3334" max="3334" width="9.5703125" style="101" customWidth="1"/>
    <col min="3335" max="3335" width="9.85546875" style="101" customWidth="1"/>
    <col min="3336" max="3336" width="11.42578125" style="101" customWidth="1"/>
    <col min="3337" max="3337" width="10.85546875" style="101" customWidth="1"/>
    <col min="3338" max="3338" width="9.7109375" style="101" customWidth="1"/>
    <col min="3339" max="3340" width="8.85546875" style="101" customWidth="1"/>
    <col min="3341" max="3341" width="10.28515625" style="101" customWidth="1"/>
    <col min="3342" max="3342" width="10.5703125" style="101" customWidth="1"/>
    <col min="3343" max="3343" width="2.42578125" style="101" customWidth="1"/>
    <col min="3344" max="3584" width="9.140625" style="101"/>
    <col min="3585" max="3585" width="23.28515625" style="101" customWidth="1"/>
    <col min="3586" max="3586" width="11.140625" style="101" customWidth="1"/>
    <col min="3587" max="3587" width="10.5703125" style="101" customWidth="1"/>
    <col min="3588" max="3588" width="9.5703125" style="101" customWidth="1"/>
    <col min="3589" max="3589" width="10.42578125" style="101" customWidth="1"/>
    <col min="3590" max="3590" width="9.5703125" style="101" customWidth="1"/>
    <col min="3591" max="3591" width="9.85546875" style="101" customWidth="1"/>
    <col min="3592" max="3592" width="11.42578125" style="101" customWidth="1"/>
    <col min="3593" max="3593" width="10.85546875" style="101" customWidth="1"/>
    <col min="3594" max="3594" width="9.7109375" style="101" customWidth="1"/>
    <col min="3595" max="3596" width="8.85546875" style="101" customWidth="1"/>
    <col min="3597" max="3597" width="10.28515625" style="101" customWidth="1"/>
    <col min="3598" max="3598" width="10.5703125" style="101" customWidth="1"/>
    <col min="3599" max="3599" width="2.42578125" style="101" customWidth="1"/>
    <col min="3600" max="3840" width="9.140625" style="101"/>
    <col min="3841" max="3841" width="23.28515625" style="101" customWidth="1"/>
    <col min="3842" max="3842" width="11.140625" style="101" customWidth="1"/>
    <col min="3843" max="3843" width="10.5703125" style="101" customWidth="1"/>
    <col min="3844" max="3844" width="9.5703125" style="101" customWidth="1"/>
    <col min="3845" max="3845" width="10.42578125" style="101" customWidth="1"/>
    <col min="3846" max="3846" width="9.5703125" style="101" customWidth="1"/>
    <col min="3847" max="3847" width="9.85546875" style="101" customWidth="1"/>
    <col min="3848" max="3848" width="11.42578125" style="101" customWidth="1"/>
    <col min="3849" max="3849" width="10.85546875" style="101" customWidth="1"/>
    <col min="3850" max="3850" width="9.7109375" style="101" customWidth="1"/>
    <col min="3851" max="3852" width="8.85546875" style="101" customWidth="1"/>
    <col min="3853" max="3853" width="10.28515625" style="101" customWidth="1"/>
    <col min="3854" max="3854" width="10.5703125" style="101" customWidth="1"/>
    <col min="3855" max="3855" width="2.42578125" style="101" customWidth="1"/>
    <col min="3856" max="4096" width="9.140625" style="101"/>
    <col min="4097" max="4097" width="23.28515625" style="101" customWidth="1"/>
    <col min="4098" max="4098" width="11.140625" style="101" customWidth="1"/>
    <col min="4099" max="4099" width="10.5703125" style="101" customWidth="1"/>
    <col min="4100" max="4100" width="9.5703125" style="101" customWidth="1"/>
    <col min="4101" max="4101" width="10.42578125" style="101" customWidth="1"/>
    <col min="4102" max="4102" width="9.5703125" style="101" customWidth="1"/>
    <col min="4103" max="4103" width="9.85546875" style="101" customWidth="1"/>
    <col min="4104" max="4104" width="11.42578125" style="101" customWidth="1"/>
    <col min="4105" max="4105" width="10.85546875" style="101" customWidth="1"/>
    <col min="4106" max="4106" width="9.7109375" style="101" customWidth="1"/>
    <col min="4107" max="4108" width="8.85546875" style="101" customWidth="1"/>
    <col min="4109" max="4109" width="10.28515625" style="101" customWidth="1"/>
    <col min="4110" max="4110" width="10.5703125" style="101" customWidth="1"/>
    <col min="4111" max="4111" width="2.42578125" style="101" customWidth="1"/>
    <col min="4112" max="4352" width="9.140625" style="101"/>
    <col min="4353" max="4353" width="23.28515625" style="101" customWidth="1"/>
    <col min="4354" max="4354" width="11.140625" style="101" customWidth="1"/>
    <col min="4355" max="4355" width="10.5703125" style="101" customWidth="1"/>
    <col min="4356" max="4356" width="9.5703125" style="101" customWidth="1"/>
    <col min="4357" max="4357" width="10.42578125" style="101" customWidth="1"/>
    <col min="4358" max="4358" width="9.5703125" style="101" customWidth="1"/>
    <col min="4359" max="4359" width="9.85546875" style="101" customWidth="1"/>
    <col min="4360" max="4360" width="11.42578125" style="101" customWidth="1"/>
    <col min="4361" max="4361" width="10.85546875" style="101" customWidth="1"/>
    <col min="4362" max="4362" width="9.7109375" style="101" customWidth="1"/>
    <col min="4363" max="4364" width="8.85546875" style="101" customWidth="1"/>
    <col min="4365" max="4365" width="10.28515625" style="101" customWidth="1"/>
    <col min="4366" max="4366" width="10.5703125" style="101" customWidth="1"/>
    <col min="4367" max="4367" width="2.42578125" style="101" customWidth="1"/>
    <col min="4368" max="4608" width="9.140625" style="101"/>
    <col min="4609" max="4609" width="23.28515625" style="101" customWidth="1"/>
    <col min="4610" max="4610" width="11.140625" style="101" customWidth="1"/>
    <col min="4611" max="4611" width="10.5703125" style="101" customWidth="1"/>
    <col min="4612" max="4612" width="9.5703125" style="101" customWidth="1"/>
    <col min="4613" max="4613" width="10.42578125" style="101" customWidth="1"/>
    <col min="4614" max="4614" width="9.5703125" style="101" customWidth="1"/>
    <col min="4615" max="4615" width="9.85546875" style="101" customWidth="1"/>
    <col min="4616" max="4616" width="11.42578125" style="101" customWidth="1"/>
    <col min="4617" max="4617" width="10.85546875" style="101" customWidth="1"/>
    <col min="4618" max="4618" width="9.7109375" style="101" customWidth="1"/>
    <col min="4619" max="4620" width="8.85546875" style="101" customWidth="1"/>
    <col min="4621" max="4621" width="10.28515625" style="101" customWidth="1"/>
    <col min="4622" max="4622" width="10.5703125" style="101" customWidth="1"/>
    <col min="4623" max="4623" width="2.42578125" style="101" customWidth="1"/>
    <col min="4624" max="4864" width="9.140625" style="101"/>
    <col min="4865" max="4865" width="23.28515625" style="101" customWidth="1"/>
    <col min="4866" max="4866" width="11.140625" style="101" customWidth="1"/>
    <col min="4867" max="4867" width="10.5703125" style="101" customWidth="1"/>
    <col min="4868" max="4868" width="9.5703125" style="101" customWidth="1"/>
    <col min="4869" max="4869" width="10.42578125" style="101" customWidth="1"/>
    <col min="4870" max="4870" width="9.5703125" style="101" customWidth="1"/>
    <col min="4871" max="4871" width="9.85546875" style="101" customWidth="1"/>
    <col min="4872" max="4872" width="11.42578125" style="101" customWidth="1"/>
    <col min="4873" max="4873" width="10.85546875" style="101" customWidth="1"/>
    <col min="4874" max="4874" width="9.7109375" style="101" customWidth="1"/>
    <col min="4875" max="4876" width="8.85546875" style="101" customWidth="1"/>
    <col min="4877" max="4877" width="10.28515625" style="101" customWidth="1"/>
    <col min="4878" max="4878" width="10.5703125" style="101" customWidth="1"/>
    <col min="4879" max="4879" width="2.42578125" style="101" customWidth="1"/>
    <col min="4880" max="5120" width="9.140625" style="101"/>
    <col min="5121" max="5121" width="23.28515625" style="101" customWidth="1"/>
    <col min="5122" max="5122" width="11.140625" style="101" customWidth="1"/>
    <col min="5123" max="5123" width="10.5703125" style="101" customWidth="1"/>
    <col min="5124" max="5124" width="9.5703125" style="101" customWidth="1"/>
    <col min="5125" max="5125" width="10.42578125" style="101" customWidth="1"/>
    <col min="5126" max="5126" width="9.5703125" style="101" customWidth="1"/>
    <col min="5127" max="5127" width="9.85546875" style="101" customWidth="1"/>
    <col min="5128" max="5128" width="11.42578125" style="101" customWidth="1"/>
    <col min="5129" max="5129" width="10.85546875" style="101" customWidth="1"/>
    <col min="5130" max="5130" width="9.7109375" style="101" customWidth="1"/>
    <col min="5131" max="5132" width="8.85546875" style="101" customWidth="1"/>
    <col min="5133" max="5133" width="10.28515625" style="101" customWidth="1"/>
    <col min="5134" max="5134" width="10.5703125" style="101" customWidth="1"/>
    <col min="5135" max="5135" width="2.42578125" style="101" customWidth="1"/>
    <col min="5136" max="5376" width="9.140625" style="101"/>
    <col min="5377" max="5377" width="23.28515625" style="101" customWidth="1"/>
    <col min="5378" max="5378" width="11.140625" style="101" customWidth="1"/>
    <col min="5379" max="5379" width="10.5703125" style="101" customWidth="1"/>
    <col min="5380" max="5380" width="9.5703125" style="101" customWidth="1"/>
    <col min="5381" max="5381" width="10.42578125" style="101" customWidth="1"/>
    <col min="5382" max="5382" width="9.5703125" style="101" customWidth="1"/>
    <col min="5383" max="5383" width="9.85546875" style="101" customWidth="1"/>
    <col min="5384" max="5384" width="11.42578125" style="101" customWidth="1"/>
    <col min="5385" max="5385" width="10.85546875" style="101" customWidth="1"/>
    <col min="5386" max="5386" width="9.7109375" style="101" customWidth="1"/>
    <col min="5387" max="5388" width="8.85546875" style="101" customWidth="1"/>
    <col min="5389" max="5389" width="10.28515625" style="101" customWidth="1"/>
    <col min="5390" max="5390" width="10.5703125" style="101" customWidth="1"/>
    <col min="5391" max="5391" width="2.42578125" style="101" customWidth="1"/>
    <col min="5392" max="5632" width="9.140625" style="101"/>
    <col min="5633" max="5633" width="23.28515625" style="101" customWidth="1"/>
    <col min="5634" max="5634" width="11.140625" style="101" customWidth="1"/>
    <col min="5635" max="5635" width="10.5703125" style="101" customWidth="1"/>
    <col min="5636" max="5636" width="9.5703125" style="101" customWidth="1"/>
    <col min="5637" max="5637" width="10.42578125" style="101" customWidth="1"/>
    <col min="5638" max="5638" width="9.5703125" style="101" customWidth="1"/>
    <col min="5639" max="5639" width="9.85546875" style="101" customWidth="1"/>
    <col min="5640" max="5640" width="11.42578125" style="101" customWidth="1"/>
    <col min="5641" max="5641" width="10.85546875" style="101" customWidth="1"/>
    <col min="5642" max="5642" width="9.7109375" style="101" customWidth="1"/>
    <col min="5643" max="5644" width="8.85546875" style="101" customWidth="1"/>
    <col min="5645" max="5645" width="10.28515625" style="101" customWidth="1"/>
    <col min="5646" max="5646" width="10.5703125" style="101" customWidth="1"/>
    <col min="5647" max="5647" width="2.42578125" style="101" customWidth="1"/>
    <col min="5648" max="5888" width="9.140625" style="101"/>
    <col min="5889" max="5889" width="23.28515625" style="101" customWidth="1"/>
    <col min="5890" max="5890" width="11.140625" style="101" customWidth="1"/>
    <col min="5891" max="5891" width="10.5703125" style="101" customWidth="1"/>
    <col min="5892" max="5892" width="9.5703125" style="101" customWidth="1"/>
    <col min="5893" max="5893" width="10.42578125" style="101" customWidth="1"/>
    <col min="5894" max="5894" width="9.5703125" style="101" customWidth="1"/>
    <col min="5895" max="5895" width="9.85546875" style="101" customWidth="1"/>
    <col min="5896" max="5896" width="11.42578125" style="101" customWidth="1"/>
    <col min="5897" max="5897" width="10.85546875" style="101" customWidth="1"/>
    <col min="5898" max="5898" width="9.7109375" style="101" customWidth="1"/>
    <col min="5899" max="5900" width="8.85546875" style="101" customWidth="1"/>
    <col min="5901" max="5901" width="10.28515625" style="101" customWidth="1"/>
    <col min="5902" max="5902" width="10.5703125" style="101" customWidth="1"/>
    <col min="5903" max="5903" width="2.42578125" style="101" customWidth="1"/>
    <col min="5904" max="6144" width="9.140625" style="101"/>
    <col min="6145" max="6145" width="23.28515625" style="101" customWidth="1"/>
    <col min="6146" max="6146" width="11.140625" style="101" customWidth="1"/>
    <col min="6147" max="6147" width="10.5703125" style="101" customWidth="1"/>
    <col min="6148" max="6148" width="9.5703125" style="101" customWidth="1"/>
    <col min="6149" max="6149" width="10.42578125" style="101" customWidth="1"/>
    <col min="6150" max="6150" width="9.5703125" style="101" customWidth="1"/>
    <col min="6151" max="6151" width="9.85546875" style="101" customWidth="1"/>
    <col min="6152" max="6152" width="11.42578125" style="101" customWidth="1"/>
    <col min="6153" max="6153" width="10.85546875" style="101" customWidth="1"/>
    <col min="6154" max="6154" width="9.7109375" style="101" customWidth="1"/>
    <col min="6155" max="6156" width="8.85546875" style="101" customWidth="1"/>
    <col min="6157" max="6157" width="10.28515625" style="101" customWidth="1"/>
    <col min="6158" max="6158" width="10.5703125" style="101" customWidth="1"/>
    <col min="6159" max="6159" width="2.42578125" style="101" customWidth="1"/>
    <col min="6160" max="6400" width="9.140625" style="101"/>
    <col min="6401" max="6401" width="23.28515625" style="101" customWidth="1"/>
    <col min="6402" max="6402" width="11.140625" style="101" customWidth="1"/>
    <col min="6403" max="6403" width="10.5703125" style="101" customWidth="1"/>
    <col min="6404" max="6404" width="9.5703125" style="101" customWidth="1"/>
    <col min="6405" max="6405" width="10.42578125" style="101" customWidth="1"/>
    <col min="6406" max="6406" width="9.5703125" style="101" customWidth="1"/>
    <col min="6407" max="6407" width="9.85546875" style="101" customWidth="1"/>
    <col min="6408" max="6408" width="11.42578125" style="101" customWidth="1"/>
    <col min="6409" max="6409" width="10.85546875" style="101" customWidth="1"/>
    <col min="6410" max="6410" width="9.7109375" style="101" customWidth="1"/>
    <col min="6411" max="6412" width="8.85546875" style="101" customWidth="1"/>
    <col min="6413" max="6413" width="10.28515625" style="101" customWidth="1"/>
    <col min="6414" max="6414" width="10.5703125" style="101" customWidth="1"/>
    <col min="6415" max="6415" width="2.42578125" style="101" customWidth="1"/>
    <col min="6416" max="6656" width="9.140625" style="101"/>
    <col min="6657" max="6657" width="23.28515625" style="101" customWidth="1"/>
    <col min="6658" max="6658" width="11.140625" style="101" customWidth="1"/>
    <col min="6659" max="6659" width="10.5703125" style="101" customWidth="1"/>
    <col min="6660" max="6660" width="9.5703125" style="101" customWidth="1"/>
    <col min="6661" max="6661" width="10.42578125" style="101" customWidth="1"/>
    <col min="6662" max="6662" width="9.5703125" style="101" customWidth="1"/>
    <col min="6663" max="6663" width="9.85546875" style="101" customWidth="1"/>
    <col min="6664" max="6664" width="11.42578125" style="101" customWidth="1"/>
    <col min="6665" max="6665" width="10.85546875" style="101" customWidth="1"/>
    <col min="6666" max="6666" width="9.7109375" style="101" customWidth="1"/>
    <col min="6667" max="6668" width="8.85546875" style="101" customWidth="1"/>
    <col min="6669" max="6669" width="10.28515625" style="101" customWidth="1"/>
    <col min="6670" max="6670" width="10.5703125" style="101" customWidth="1"/>
    <col min="6671" max="6671" width="2.42578125" style="101" customWidth="1"/>
    <col min="6672" max="6912" width="9.140625" style="101"/>
    <col min="6913" max="6913" width="23.28515625" style="101" customWidth="1"/>
    <col min="6914" max="6914" width="11.140625" style="101" customWidth="1"/>
    <col min="6915" max="6915" width="10.5703125" style="101" customWidth="1"/>
    <col min="6916" max="6916" width="9.5703125" style="101" customWidth="1"/>
    <col min="6917" max="6917" width="10.42578125" style="101" customWidth="1"/>
    <col min="6918" max="6918" width="9.5703125" style="101" customWidth="1"/>
    <col min="6919" max="6919" width="9.85546875" style="101" customWidth="1"/>
    <col min="6920" max="6920" width="11.42578125" style="101" customWidth="1"/>
    <col min="6921" max="6921" width="10.85546875" style="101" customWidth="1"/>
    <col min="6922" max="6922" width="9.7109375" style="101" customWidth="1"/>
    <col min="6923" max="6924" width="8.85546875" style="101" customWidth="1"/>
    <col min="6925" max="6925" width="10.28515625" style="101" customWidth="1"/>
    <col min="6926" max="6926" width="10.5703125" style="101" customWidth="1"/>
    <col min="6927" max="6927" width="2.42578125" style="101" customWidth="1"/>
    <col min="6928" max="7168" width="9.140625" style="101"/>
    <col min="7169" max="7169" width="23.28515625" style="101" customWidth="1"/>
    <col min="7170" max="7170" width="11.140625" style="101" customWidth="1"/>
    <col min="7171" max="7171" width="10.5703125" style="101" customWidth="1"/>
    <col min="7172" max="7172" width="9.5703125" style="101" customWidth="1"/>
    <col min="7173" max="7173" width="10.42578125" style="101" customWidth="1"/>
    <col min="7174" max="7174" width="9.5703125" style="101" customWidth="1"/>
    <col min="7175" max="7175" width="9.85546875" style="101" customWidth="1"/>
    <col min="7176" max="7176" width="11.42578125" style="101" customWidth="1"/>
    <col min="7177" max="7177" width="10.85546875" style="101" customWidth="1"/>
    <col min="7178" max="7178" width="9.7109375" style="101" customWidth="1"/>
    <col min="7179" max="7180" width="8.85546875" style="101" customWidth="1"/>
    <col min="7181" max="7181" width="10.28515625" style="101" customWidth="1"/>
    <col min="7182" max="7182" width="10.5703125" style="101" customWidth="1"/>
    <col min="7183" max="7183" width="2.42578125" style="101" customWidth="1"/>
    <col min="7184" max="7424" width="9.140625" style="101"/>
    <col min="7425" max="7425" width="23.28515625" style="101" customWidth="1"/>
    <col min="7426" max="7426" width="11.140625" style="101" customWidth="1"/>
    <col min="7427" max="7427" width="10.5703125" style="101" customWidth="1"/>
    <col min="7428" max="7428" width="9.5703125" style="101" customWidth="1"/>
    <col min="7429" max="7429" width="10.42578125" style="101" customWidth="1"/>
    <col min="7430" max="7430" width="9.5703125" style="101" customWidth="1"/>
    <col min="7431" max="7431" width="9.85546875" style="101" customWidth="1"/>
    <col min="7432" max="7432" width="11.42578125" style="101" customWidth="1"/>
    <col min="7433" max="7433" width="10.85546875" style="101" customWidth="1"/>
    <col min="7434" max="7434" width="9.7109375" style="101" customWidth="1"/>
    <col min="7435" max="7436" width="8.85546875" style="101" customWidth="1"/>
    <col min="7437" max="7437" width="10.28515625" style="101" customWidth="1"/>
    <col min="7438" max="7438" width="10.5703125" style="101" customWidth="1"/>
    <col min="7439" max="7439" width="2.42578125" style="101" customWidth="1"/>
    <col min="7440" max="7680" width="9.140625" style="101"/>
    <col min="7681" max="7681" width="23.28515625" style="101" customWidth="1"/>
    <col min="7682" max="7682" width="11.140625" style="101" customWidth="1"/>
    <col min="7683" max="7683" width="10.5703125" style="101" customWidth="1"/>
    <col min="7684" max="7684" width="9.5703125" style="101" customWidth="1"/>
    <col min="7685" max="7685" width="10.42578125" style="101" customWidth="1"/>
    <col min="7686" max="7686" width="9.5703125" style="101" customWidth="1"/>
    <col min="7687" max="7687" width="9.85546875" style="101" customWidth="1"/>
    <col min="7688" max="7688" width="11.42578125" style="101" customWidth="1"/>
    <col min="7689" max="7689" width="10.85546875" style="101" customWidth="1"/>
    <col min="7690" max="7690" width="9.7109375" style="101" customWidth="1"/>
    <col min="7691" max="7692" width="8.85546875" style="101" customWidth="1"/>
    <col min="7693" max="7693" width="10.28515625" style="101" customWidth="1"/>
    <col min="7694" max="7694" width="10.5703125" style="101" customWidth="1"/>
    <col min="7695" max="7695" width="2.42578125" style="101" customWidth="1"/>
    <col min="7696" max="7936" width="9.140625" style="101"/>
    <col min="7937" max="7937" width="23.28515625" style="101" customWidth="1"/>
    <col min="7938" max="7938" width="11.140625" style="101" customWidth="1"/>
    <col min="7939" max="7939" width="10.5703125" style="101" customWidth="1"/>
    <col min="7940" max="7940" width="9.5703125" style="101" customWidth="1"/>
    <col min="7941" max="7941" width="10.42578125" style="101" customWidth="1"/>
    <col min="7942" max="7942" width="9.5703125" style="101" customWidth="1"/>
    <col min="7943" max="7943" width="9.85546875" style="101" customWidth="1"/>
    <col min="7944" max="7944" width="11.42578125" style="101" customWidth="1"/>
    <col min="7945" max="7945" width="10.85546875" style="101" customWidth="1"/>
    <col min="7946" max="7946" width="9.7109375" style="101" customWidth="1"/>
    <col min="7947" max="7948" width="8.85546875" style="101" customWidth="1"/>
    <col min="7949" max="7949" width="10.28515625" style="101" customWidth="1"/>
    <col min="7950" max="7950" width="10.5703125" style="101" customWidth="1"/>
    <col min="7951" max="7951" width="2.42578125" style="101" customWidth="1"/>
    <col min="7952" max="8192" width="9.140625" style="101"/>
    <col min="8193" max="8193" width="23.28515625" style="101" customWidth="1"/>
    <col min="8194" max="8194" width="11.140625" style="101" customWidth="1"/>
    <col min="8195" max="8195" width="10.5703125" style="101" customWidth="1"/>
    <col min="8196" max="8196" width="9.5703125" style="101" customWidth="1"/>
    <col min="8197" max="8197" width="10.42578125" style="101" customWidth="1"/>
    <col min="8198" max="8198" width="9.5703125" style="101" customWidth="1"/>
    <col min="8199" max="8199" width="9.85546875" style="101" customWidth="1"/>
    <col min="8200" max="8200" width="11.42578125" style="101" customWidth="1"/>
    <col min="8201" max="8201" width="10.85546875" style="101" customWidth="1"/>
    <col min="8202" max="8202" width="9.7109375" style="101" customWidth="1"/>
    <col min="8203" max="8204" width="8.85546875" style="101" customWidth="1"/>
    <col min="8205" max="8205" width="10.28515625" style="101" customWidth="1"/>
    <col min="8206" max="8206" width="10.5703125" style="101" customWidth="1"/>
    <col min="8207" max="8207" width="2.42578125" style="101" customWidth="1"/>
    <col min="8208" max="8448" width="9.140625" style="101"/>
    <col min="8449" max="8449" width="23.28515625" style="101" customWidth="1"/>
    <col min="8450" max="8450" width="11.140625" style="101" customWidth="1"/>
    <col min="8451" max="8451" width="10.5703125" style="101" customWidth="1"/>
    <col min="8452" max="8452" width="9.5703125" style="101" customWidth="1"/>
    <col min="8453" max="8453" width="10.42578125" style="101" customWidth="1"/>
    <col min="8454" max="8454" width="9.5703125" style="101" customWidth="1"/>
    <col min="8455" max="8455" width="9.85546875" style="101" customWidth="1"/>
    <col min="8456" max="8456" width="11.42578125" style="101" customWidth="1"/>
    <col min="8457" max="8457" width="10.85546875" style="101" customWidth="1"/>
    <col min="8458" max="8458" width="9.7109375" style="101" customWidth="1"/>
    <col min="8459" max="8460" width="8.85546875" style="101" customWidth="1"/>
    <col min="8461" max="8461" width="10.28515625" style="101" customWidth="1"/>
    <col min="8462" max="8462" width="10.5703125" style="101" customWidth="1"/>
    <col min="8463" max="8463" width="2.42578125" style="101" customWidth="1"/>
    <col min="8464" max="8704" width="9.140625" style="101"/>
    <col min="8705" max="8705" width="23.28515625" style="101" customWidth="1"/>
    <col min="8706" max="8706" width="11.140625" style="101" customWidth="1"/>
    <col min="8707" max="8707" width="10.5703125" style="101" customWidth="1"/>
    <col min="8708" max="8708" width="9.5703125" style="101" customWidth="1"/>
    <col min="8709" max="8709" width="10.42578125" style="101" customWidth="1"/>
    <col min="8710" max="8710" width="9.5703125" style="101" customWidth="1"/>
    <col min="8711" max="8711" width="9.85546875" style="101" customWidth="1"/>
    <col min="8712" max="8712" width="11.42578125" style="101" customWidth="1"/>
    <col min="8713" max="8713" width="10.85546875" style="101" customWidth="1"/>
    <col min="8714" max="8714" width="9.7109375" style="101" customWidth="1"/>
    <col min="8715" max="8716" width="8.85546875" style="101" customWidth="1"/>
    <col min="8717" max="8717" width="10.28515625" style="101" customWidth="1"/>
    <col min="8718" max="8718" width="10.5703125" style="101" customWidth="1"/>
    <col min="8719" max="8719" width="2.42578125" style="101" customWidth="1"/>
    <col min="8720" max="8960" width="9.140625" style="101"/>
    <col min="8961" max="8961" width="23.28515625" style="101" customWidth="1"/>
    <col min="8962" max="8962" width="11.140625" style="101" customWidth="1"/>
    <col min="8963" max="8963" width="10.5703125" style="101" customWidth="1"/>
    <col min="8964" max="8964" width="9.5703125" style="101" customWidth="1"/>
    <col min="8965" max="8965" width="10.42578125" style="101" customWidth="1"/>
    <col min="8966" max="8966" width="9.5703125" style="101" customWidth="1"/>
    <col min="8967" max="8967" width="9.85546875" style="101" customWidth="1"/>
    <col min="8968" max="8968" width="11.42578125" style="101" customWidth="1"/>
    <col min="8969" max="8969" width="10.85546875" style="101" customWidth="1"/>
    <col min="8970" max="8970" width="9.7109375" style="101" customWidth="1"/>
    <col min="8971" max="8972" width="8.85546875" style="101" customWidth="1"/>
    <col min="8973" max="8973" width="10.28515625" style="101" customWidth="1"/>
    <col min="8974" max="8974" width="10.5703125" style="101" customWidth="1"/>
    <col min="8975" max="8975" width="2.42578125" style="101" customWidth="1"/>
    <col min="8976" max="9216" width="9.140625" style="101"/>
    <col min="9217" max="9217" width="23.28515625" style="101" customWidth="1"/>
    <col min="9218" max="9218" width="11.140625" style="101" customWidth="1"/>
    <col min="9219" max="9219" width="10.5703125" style="101" customWidth="1"/>
    <col min="9220" max="9220" width="9.5703125" style="101" customWidth="1"/>
    <col min="9221" max="9221" width="10.42578125" style="101" customWidth="1"/>
    <col min="9222" max="9222" width="9.5703125" style="101" customWidth="1"/>
    <col min="9223" max="9223" width="9.85546875" style="101" customWidth="1"/>
    <col min="9224" max="9224" width="11.42578125" style="101" customWidth="1"/>
    <col min="9225" max="9225" width="10.85546875" style="101" customWidth="1"/>
    <col min="9226" max="9226" width="9.7109375" style="101" customWidth="1"/>
    <col min="9227" max="9228" width="8.85546875" style="101" customWidth="1"/>
    <col min="9229" max="9229" width="10.28515625" style="101" customWidth="1"/>
    <col min="9230" max="9230" width="10.5703125" style="101" customWidth="1"/>
    <col min="9231" max="9231" width="2.42578125" style="101" customWidth="1"/>
    <col min="9232" max="9472" width="9.140625" style="101"/>
    <col min="9473" max="9473" width="23.28515625" style="101" customWidth="1"/>
    <col min="9474" max="9474" width="11.140625" style="101" customWidth="1"/>
    <col min="9475" max="9475" width="10.5703125" style="101" customWidth="1"/>
    <col min="9476" max="9476" width="9.5703125" style="101" customWidth="1"/>
    <col min="9477" max="9477" width="10.42578125" style="101" customWidth="1"/>
    <col min="9478" max="9478" width="9.5703125" style="101" customWidth="1"/>
    <col min="9479" max="9479" width="9.85546875" style="101" customWidth="1"/>
    <col min="9480" max="9480" width="11.42578125" style="101" customWidth="1"/>
    <col min="9481" max="9481" width="10.85546875" style="101" customWidth="1"/>
    <col min="9482" max="9482" width="9.7109375" style="101" customWidth="1"/>
    <col min="9483" max="9484" width="8.85546875" style="101" customWidth="1"/>
    <col min="9485" max="9485" width="10.28515625" style="101" customWidth="1"/>
    <col min="9486" max="9486" width="10.5703125" style="101" customWidth="1"/>
    <col min="9487" max="9487" width="2.42578125" style="101" customWidth="1"/>
    <col min="9488" max="9728" width="9.140625" style="101"/>
    <col min="9729" max="9729" width="23.28515625" style="101" customWidth="1"/>
    <col min="9730" max="9730" width="11.140625" style="101" customWidth="1"/>
    <col min="9731" max="9731" width="10.5703125" style="101" customWidth="1"/>
    <col min="9732" max="9732" width="9.5703125" style="101" customWidth="1"/>
    <col min="9733" max="9733" width="10.42578125" style="101" customWidth="1"/>
    <col min="9734" max="9734" width="9.5703125" style="101" customWidth="1"/>
    <col min="9735" max="9735" width="9.85546875" style="101" customWidth="1"/>
    <col min="9736" max="9736" width="11.42578125" style="101" customWidth="1"/>
    <col min="9737" max="9737" width="10.85546875" style="101" customWidth="1"/>
    <col min="9738" max="9738" width="9.7109375" style="101" customWidth="1"/>
    <col min="9739" max="9740" width="8.85546875" style="101" customWidth="1"/>
    <col min="9741" max="9741" width="10.28515625" style="101" customWidth="1"/>
    <col min="9742" max="9742" width="10.5703125" style="101" customWidth="1"/>
    <col min="9743" max="9743" width="2.42578125" style="101" customWidth="1"/>
    <col min="9744" max="9984" width="9.140625" style="101"/>
    <col min="9985" max="9985" width="23.28515625" style="101" customWidth="1"/>
    <col min="9986" max="9986" width="11.140625" style="101" customWidth="1"/>
    <col min="9987" max="9987" width="10.5703125" style="101" customWidth="1"/>
    <col min="9988" max="9988" width="9.5703125" style="101" customWidth="1"/>
    <col min="9989" max="9989" width="10.42578125" style="101" customWidth="1"/>
    <col min="9990" max="9990" width="9.5703125" style="101" customWidth="1"/>
    <col min="9991" max="9991" width="9.85546875" style="101" customWidth="1"/>
    <col min="9992" max="9992" width="11.42578125" style="101" customWidth="1"/>
    <col min="9993" max="9993" width="10.85546875" style="101" customWidth="1"/>
    <col min="9994" max="9994" width="9.7109375" style="101" customWidth="1"/>
    <col min="9995" max="9996" width="8.85546875" style="101" customWidth="1"/>
    <col min="9997" max="9997" width="10.28515625" style="101" customWidth="1"/>
    <col min="9998" max="9998" width="10.5703125" style="101" customWidth="1"/>
    <col min="9999" max="9999" width="2.42578125" style="101" customWidth="1"/>
    <col min="10000" max="10240" width="9.140625" style="101"/>
    <col min="10241" max="10241" width="23.28515625" style="101" customWidth="1"/>
    <col min="10242" max="10242" width="11.140625" style="101" customWidth="1"/>
    <col min="10243" max="10243" width="10.5703125" style="101" customWidth="1"/>
    <col min="10244" max="10244" width="9.5703125" style="101" customWidth="1"/>
    <col min="10245" max="10245" width="10.42578125" style="101" customWidth="1"/>
    <col min="10246" max="10246" width="9.5703125" style="101" customWidth="1"/>
    <col min="10247" max="10247" width="9.85546875" style="101" customWidth="1"/>
    <col min="10248" max="10248" width="11.42578125" style="101" customWidth="1"/>
    <col min="10249" max="10249" width="10.85546875" style="101" customWidth="1"/>
    <col min="10250" max="10250" width="9.7109375" style="101" customWidth="1"/>
    <col min="10251" max="10252" width="8.85546875" style="101" customWidth="1"/>
    <col min="10253" max="10253" width="10.28515625" style="101" customWidth="1"/>
    <col min="10254" max="10254" width="10.5703125" style="101" customWidth="1"/>
    <col min="10255" max="10255" width="2.42578125" style="101" customWidth="1"/>
    <col min="10256" max="10496" width="9.140625" style="101"/>
    <col min="10497" max="10497" width="23.28515625" style="101" customWidth="1"/>
    <col min="10498" max="10498" width="11.140625" style="101" customWidth="1"/>
    <col min="10499" max="10499" width="10.5703125" style="101" customWidth="1"/>
    <col min="10500" max="10500" width="9.5703125" style="101" customWidth="1"/>
    <col min="10501" max="10501" width="10.42578125" style="101" customWidth="1"/>
    <col min="10502" max="10502" width="9.5703125" style="101" customWidth="1"/>
    <col min="10503" max="10503" width="9.85546875" style="101" customWidth="1"/>
    <col min="10504" max="10504" width="11.42578125" style="101" customWidth="1"/>
    <col min="10505" max="10505" width="10.85546875" style="101" customWidth="1"/>
    <col min="10506" max="10506" width="9.7109375" style="101" customWidth="1"/>
    <col min="10507" max="10508" width="8.85546875" style="101" customWidth="1"/>
    <col min="10509" max="10509" width="10.28515625" style="101" customWidth="1"/>
    <col min="10510" max="10510" width="10.5703125" style="101" customWidth="1"/>
    <col min="10511" max="10511" width="2.42578125" style="101" customWidth="1"/>
    <col min="10512" max="10752" width="9.140625" style="101"/>
    <col min="10753" max="10753" width="23.28515625" style="101" customWidth="1"/>
    <col min="10754" max="10754" width="11.140625" style="101" customWidth="1"/>
    <col min="10755" max="10755" width="10.5703125" style="101" customWidth="1"/>
    <col min="10756" max="10756" width="9.5703125" style="101" customWidth="1"/>
    <col min="10757" max="10757" width="10.42578125" style="101" customWidth="1"/>
    <col min="10758" max="10758" width="9.5703125" style="101" customWidth="1"/>
    <col min="10759" max="10759" width="9.85546875" style="101" customWidth="1"/>
    <col min="10760" max="10760" width="11.42578125" style="101" customWidth="1"/>
    <col min="10761" max="10761" width="10.85546875" style="101" customWidth="1"/>
    <col min="10762" max="10762" width="9.7109375" style="101" customWidth="1"/>
    <col min="10763" max="10764" width="8.85546875" style="101" customWidth="1"/>
    <col min="10765" max="10765" width="10.28515625" style="101" customWidth="1"/>
    <col min="10766" max="10766" width="10.5703125" style="101" customWidth="1"/>
    <col min="10767" max="10767" width="2.42578125" style="101" customWidth="1"/>
    <col min="10768" max="11008" width="9.140625" style="101"/>
    <col min="11009" max="11009" width="23.28515625" style="101" customWidth="1"/>
    <col min="11010" max="11010" width="11.140625" style="101" customWidth="1"/>
    <col min="11011" max="11011" width="10.5703125" style="101" customWidth="1"/>
    <col min="11012" max="11012" width="9.5703125" style="101" customWidth="1"/>
    <col min="11013" max="11013" width="10.42578125" style="101" customWidth="1"/>
    <col min="11014" max="11014" width="9.5703125" style="101" customWidth="1"/>
    <col min="11015" max="11015" width="9.85546875" style="101" customWidth="1"/>
    <col min="11016" max="11016" width="11.42578125" style="101" customWidth="1"/>
    <col min="11017" max="11017" width="10.85546875" style="101" customWidth="1"/>
    <col min="11018" max="11018" width="9.7109375" style="101" customWidth="1"/>
    <col min="11019" max="11020" width="8.85546875" style="101" customWidth="1"/>
    <col min="11021" max="11021" width="10.28515625" style="101" customWidth="1"/>
    <col min="11022" max="11022" width="10.5703125" style="101" customWidth="1"/>
    <col min="11023" max="11023" width="2.42578125" style="101" customWidth="1"/>
    <col min="11024" max="11264" width="9.140625" style="101"/>
    <col min="11265" max="11265" width="23.28515625" style="101" customWidth="1"/>
    <col min="11266" max="11266" width="11.140625" style="101" customWidth="1"/>
    <col min="11267" max="11267" width="10.5703125" style="101" customWidth="1"/>
    <col min="11268" max="11268" width="9.5703125" style="101" customWidth="1"/>
    <col min="11269" max="11269" width="10.42578125" style="101" customWidth="1"/>
    <col min="11270" max="11270" width="9.5703125" style="101" customWidth="1"/>
    <col min="11271" max="11271" width="9.85546875" style="101" customWidth="1"/>
    <col min="11272" max="11272" width="11.42578125" style="101" customWidth="1"/>
    <col min="11273" max="11273" width="10.85546875" style="101" customWidth="1"/>
    <col min="11274" max="11274" width="9.7109375" style="101" customWidth="1"/>
    <col min="11275" max="11276" width="8.85546875" style="101" customWidth="1"/>
    <col min="11277" max="11277" width="10.28515625" style="101" customWidth="1"/>
    <col min="11278" max="11278" width="10.5703125" style="101" customWidth="1"/>
    <col min="11279" max="11279" width="2.42578125" style="101" customWidth="1"/>
    <col min="11280" max="11520" width="9.140625" style="101"/>
    <col min="11521" max="11521" width="23.28515625" style="101" customWidth="1"/>
    <col min="11522" max="11522" width="11.140625" style="101" customWidth="1"/>
    <col min="11523" max="11523" width="10.5703125" style="101" customWidth="1"/>
    <col min="11524" max="11524" width="9.5703125" style="101" customWidth="1"/>
    <col min="11525" max="11525" width="10.42578125" style="101" customWidth="1"/>
    <col min="11526" max="11526" width="9.5703125" style="101" customWidth="1"/>
    <col min="11527" max="11527" width="9.85546875" style="101" customWidth="1"/>
    <col min="11528" max="11528" width="11.42578125" style="101" customWidth="1"/>
    <col min="11529" max="11529" width="10.85546875" style="101" customWidth="1"/>
    <col min="11530" max="11530" width="9.7109375" style="101" customWidth="1"/>
    <col min="11531" max="11532" width="8.85546875" style="101" customWidth="1"/>
    <col min="11533" max="11533" width="10.28515625" style="101" customWidth="1"/>
    <col min="11534" max="11534" width="10.5703125" style="101" customWidth="1"/>
    <col min="11535" max="11535" width="2.42578125" style="101" customWidth="1"/>
    <col min="11536" max="11776" width="9.140625" style="101"/>
    <col min="11777" max="11777" width="23.28515625" style="101" customWidth="1"/>
    <col min="11778" max="11778" width="11.140625" style="101" customWidth="1"/>
    <col min="11779" max="11779" width="10.5703125" style="101" customWidth="1"/>
    <col min="11780" max="11780" width="9.5703125" style="101" customWidth="1"/>
    <col min="11781" max="11781" width="10.42578125" style="101" customWidth="1"/>
    <col min="11782" max="11782" width="9.5703125" style="101" customWidth="1"/>
    <col min="11783" max="11783" width="9.85546875" style="101" customWidth="1"/>
    <col min="11784" max="11784" width="11.42578125" style="101" customWidth="1"/>
    <col min="11785" max="11785" width="10.85546875" style="101" customWidth="1"/>
    <col min="11786" max="11786" width="9.7109375" style="101" customWidth="1"/>
    <col min="11787" max="11788" width="8.85546875" style="101" customWidth="1"/>
    <col min="11789" max="11789" width="10.28515625" style="101" customWidth="1"/>
    <col min="11790" max="11790" width="10.5703125" style="101" customWidth="1"/>
    <col min="11791" max="11791" width="2.42578125" style="101" customWidth="1"/>
    <col min="11792" max="12032" width="9.140625" style="101"/>
    <col min="12033" max="12033" width="23.28515625" style="101" customWidth="1"/>
    <col min="12034" max="12034" width="11.140625" style="101" customWidth="1"/>
    <col min="12035" max="12035" width="10.5703125" style="101" customWidth="1"/>
    <col min="12036" max="12036" width="9.5703125" style="101" customWidth="1"/>
    <col min="12037" max="12037" width="10.42578125" style="101" customWidth="1"/>
    <col min="12038" max="12038" width="9.5703125" style="101" customWidth="1"/>
    <col min="12039" max="12039" width="9.85546875" style="101" customWidth="1"/>
    <col min="12040" max="12040" width="11.42578125" style="101" customWidth="1"/>
    <col min="12041" max="12041" width="10.85546875" style="101" customWidth="1"/>
    <col min="12042" max="12042" width="9.7109375" style="101" customWidth="1"/>
    <col min="12043" max="12044" width="8.85546875" style="101" customWidth="1"/>
    <col min="12045" max="12045" width="10.28515625" style="101" customWidth="1"/>
    <col min="12046" max="12046" width="10.5703125" style="101" customWidth="1"/>
    <col min="12047" max="12047" width="2.42578125" style="101" customWidth="1"/>
    <col min="12048" max="12288" width="9.140625" style="101"/>
    <col min="12289" max="12289" width="23.28515625" style="101" customWidth="1"/>
    <col min="12290" max="12290" width="11.140625" style="101" customWidth="1"/>
    <col min="12291" max="12291" width="10.5703125" style="101" customWidth="1"/>
    <col min="12292" max="12292" width="9.5703125" style="101" customWidth="1"/>
    <col min="12293" max="12293" width="10.42578125" style="101" customWidth="1"/>
    <col min="12294" max="12294" width="9.5703125" style="101" customWidth="1"/>
    <col min="12295" max="12295" width="9.85546875" style="101" customWidth="1"/>
    <col min="12296" max="12296" width="11.42578125" style="101" customWidth="1"/>
    <col min="12297" max="12297" width="10.85546875" style="101" customWidth="1"/>
    <col min="12298" max="12298" width="9.7109375" style="101" customWidth="1"/>
    <col min="12299" max="12300" width="8.85546875" style="101" customWidth="1"/>
    <col min="12301" max="12301" width="10.28515625" style="101" customWidth="1"/>
    <col min="12302" max="12302" width="10.5703125" style="101" customWidth="1"/>
    <col min="12303" max="12303" width="2.42578125" style="101" customWidth="1"/>
    <col min="12304" max="12544" width="9.140625" style="101"/>
    <col min="12545" max="12545" width="23.28515625" style="101" customWidth="1"/>
    <col min="12546" max="12546" width="11.140625" style="101" customWidth="1"/>
    <col min="12547" max="12547" width="10.5703125" style="101" customWidth="1"/>
    <col min="12548" max="12548" width="9.5703125" style="101" customWidth="1"/>
    <col min="12549" max="12549" width="10.42578125" style="101" customWidth="1"/>
    <col min="12550" max="12550" width="9.5703125" style="101" customWidth="1"/>
    <col min="12551" max="12551" width="9.85546875" style="101" customWidth="1"/>
    <col min="12552" max="12552" width="11.42578125" style="101" customWidth="1"/>
    <col min="12553" max="12553" width="10.85546875" style="101" customWidth="1"/>
    <col min="12554" max="12554" width="9.7109375" style="101" customWidth="1"/>
    <col min="12555" max="12556" width="8.85546875" style="101" customWidth="1"/>
    <col min="12557" max="12557" width="10.28515625" style="101" customWidth="1"/>
    <col min="12558" max="12558" width="10.5703125" style="101" customWidth="1"/>
    <col min="12559" max="12559" width="2.42578125" style="101" customWidth="1"/>
    <col min="12560" max="12800" width="9.140625" style="101"/>
    <col min="12801" max="12801" width="23.28515625" style="101" customWidth="1"/>
    <col min="12802" max="12802" width="11.140625" style="101" customWidth="1"/>
    <col min="12803" max="12803" width="10.5703125" style="101" customWidth="1"/>
    <col min="12804" max="12804" width="9.5703125" style="101" customWidth="1"/>
    <col min="12805" max="12805" width="10.42578125" style="101" customWidth="1"/>
    <col min="12806" max="12806" width="9.5703125" style="101" customWidth="1"/>
    <col min="12807" max="12807" width="9.85546875" style="101" customWidth="1"/>
    <col min="12808" max="12808" width="11.42578125" style="101" customWidth="1"/>
    <col min="12809" max="12809" width="10.85546875" style="101" customWidth="1"/>
    <col min="12810" max="12810" width="9.7109375" style="101" customWidth="1"/>
    <col min="12811" max="12812" width="8.85546875" style="101" customWidth="1"/>
    <col min="12813" max="12813" width="10.28515625" style="101" customWidth="1"/>
    <col min="12814" max="12814" width="10.5703125" style="101" customWidth="1"/>
    <col min="12815" max="12815" width="2.42578125" style="101" customWidth="1"/>
    <col min="12816" max="13056" width="9.140625" style="101"/>
    <col min="13057" max="13057" width="23.28515625" style="101" customWidth="1"/>
    <col min="13058" max="13058" width="11.140625" style="101" customWidth="1"/>
    <col min="13059" max="13059" width="10.5703125" style="101" customWidth="1"/>
    <col min="13060" max="13060" width="9.5703125" style="101" customWidth="1"/>
    <col min="13061" max="13061" width="10.42578125" style="101" customWidth="1"/>
    <col min="13062" max="13062" width="9.5703125" style="101" customWidth="1"/>
    <col min="13063" max="13063" width="9.85546875" style="101" customWidth="1"/>
    <col min="13064" max="13064" width="11.42578125" style="101" customWidth="1"/>
    <col min="13065" max="13065" width="10.85546875" style="101" customWidth="1"/>
    <col min="13066" max="13066" width="9.7109375" style="101" customWidth="1"/>
    <col min="13067" max="13068" width="8.85546875" style="101" customWidth="1"/>
    <col min="13069" max="13069" width="10.28515625" style="101" customWidth="1"/>
    <col min="13070" max="13070" width="10.5703125" style="101" customWidth="1"/>
    <col min="13071" max="13071" width="2.42578125" style="101" customWidth="1"/>
    <col min="13072" max="13312" width="9.140625" style="101"/>
    <col min="13313" max="13313" width="23.28515625" style="101" customWidth="1"/>
    <col min="13314" max="13314" width="11.140625" style="101" customWidth="1"/>
    <col min="13315" max="13315" width="10.5703125" style="101" customWidth="1"/>
    <col min="13316" max="13316" width="9.5703125" style="101" customWidth="1"/>
    <col min="13317" max="13317" width="10.42578125" style="101" customWidth="1"/>
    <col min="13318" max="13318" width="9.5703125" style="101" customWidth="1"/>
    <col min="13319" max="13319" width="9.85546875" style="101" customWidth="1"/>
    <col min="13320" max="13320" width="11.42578125" style="101" customWidth="1"/>
    <col min="13321" max="13321" width="10.85546875" style="101" customWidth="1"/>
    <col min="13322" max="13322" width="9.7109375" style="101" customWidth="1"/>
    <col min="13323" max="13324" width="8.85546875" style="101" customWidth="1"/>
    <col min="13325" max="13325" width="10.28515625" style="101" customWidth="1"/>
    <col min="13326" max="13326" width="10.5703125" style="101" customWidth="1"/>
    <col min="13327" max="13327" width="2.42578125" style="101" customWidth="1"/>
    <col min="13328" max="13568" width="9.140625" style="101"/>
    <col min="13569" max="13569" width="23.28515625" style="101" customWidth="1"/>
    <col min="13570" max="13570" width="11.140625" style="101" customWidth="1"/>
    <col min="13571" max="13571" width="10.5703125" style="101" customWidth="1"/>
    <col min="13572" max="13572" width="9.5703125" style="101" customWidth="1"/>
    <col min="13573" max="13573" width="10.42578125" style="101" customWidth="1"/>
    <col min="13574" max="13574" width="9.5703125" style="101" customWidth="1"/>
    <col min="13575" max="13575" width="9.85546875" style="101" customWidth="1"/>
    <col min="13576" max="13576" width="11.42578125" style="101" customWidth="1"/>
    <col min="13577" max="13577" width="10.85546875" style="101" customWidth="1"/>
    <col min="13578" max="13578" width="9.7109375" style="101" customWidth="1"/>
    <col min="13579" max="13580" width="8.85546875" style="101" customWidth="1"/>
    <col min="13581" max="13581" width="10.28515625" style="101" customWidth="1"/>
    <col min="13582" max="13582" width="10.5703125" style="101" customWidth="1"/>
    <col min="13583" max="13583" width="2.42578125" style="101" customWidth="1"/>
    <col min="13584" max="13824" width="9.140625" style="101"/>
    <col min="13825" max="13825" width="23.28515625" style="101" customWidth="1"/>
    <col min="13826" max="13826" width="11.140625" style="101" customWidth="1"/>
    <col min="13827" max="13827" width="10.5703125" style="101" customWidth="1"/>
    <col min="13828" max="13828" width="9.5703125" style="101" customWidth="1"/>
    <col min="13829" max="13829" width="10.42578125" style="101" customWidth="1"/>
    <col min="13830" max="13830" width="9.5703125" style="101" customWidth="1"/>
    <col min="13831" max="13831" width="9.85546875" style="101" customWidth="1"/>
    <col min="13832" max="13832" width="11.42578125" style="101" customWidth="1"/>
    <col min="13833" max="13833" width="10.85546875" style="101" customWidth="1"/>
    <col min="13834" max="13834" width="9.7109375" style="101" customWidth="1"/>
    <col min="13835" max="13836" width="8.85546875" style="101" customWidth="1"/>
    <col min="13837" max="13837" width="10.28515625" style="101" customWidth="1"/>
    <col min="13838" max="13838" width="10.5703125" style="101" customWidth="1"/>
    <col min="13839" max="13839" width="2.42578125" style="101" customWidth="1"/>
    <col min="13840" max="14080" width="9.140625" style="101"/>
    <col min="14081" max="14081" width="23.28515625" style="101" customWidth="1"/>
    <col min="14082" max="14082" width="11.140625" style="101" customWidth="1"/>
    <col min="14083" max="14083" width="10.5703125" style="101" customWidth="1"/>
    <col min="14084" max="14084" width="9.5703125" style="101" customWidth="1"/>
    <col min="14085" max="14085" width="10.42578125" style="101" customWidth="1"/>
    <col min="14086" max="14086" width="9.5703125" style="101" customWidth="1"/>
    <col min="14087" max="14087" width="9.85546875" style="101" customWidth="1"/>
    <col min="14088" max="14088" width="11.42578125" style="101" customWidth="1"/>
    <col min="14089" max="14089" width="10.85546875" style="101" customWidth="1"/>
    <col min="14090" max="14090" width="9.7109375" style="101" customWidth="1"/>
    <col min="14091" max="14092" width="8.85546875" style="101" customWidth="1"/>
    <col min="14093" max="14093" width="10.28515625" style="101" customWidth="1"/>
    <col min="14094" max="14094" width="10.5703125" style="101" customWidth="1"/>
    <col min="14095" max="14095" width="2.42578125" style="101" customWidth="1"/>
    <col min="14096" max="14336" width="9.140625" style="101"/>
    <col min="14337" max="14337" width="23.28515625" style="101" customWidth="1"/>
    <col min="14338" max="14338" width="11.140625" style="101" customWidth="1"/>
    <col min="14339" max="14339" width="10.5703125" style="101" customWidth="1"/>
    <col min="14340" max="14340" width="9.5703125" style="101" customWidth="1"/>
    <col min="14341" max="14341" width="10.42578125" style="101" customWidth="1"/>
    <col min="14342" max="14342" width="9.5703125" style="101" customWidth="1"/>
    <col min="14343" max="14343" width="9.85546875" style="101" customWidth="1"/>
    <col min="14344" max="14344" width="11.42578125" style="101" customWidth="1"/>
    <col min="14345" max="14345" width="10.85546875" style="101" customWidth="1"/>
    <col min="14346" max="14346" width="9.7109375" style="101" customWidth="1"/>
    <col min="14347" max="14348" width="8.85546875" style="101" customWidth="1"/>
    <col min="14349" max="14349" width="10.28515625" style="101" customWidth="1"/>
    <col min="14350" max="14350" width="10.5703125" style="101" customWidth="1"/>
    <col min="14351" max="14351" width="2.42578125" style="101" customWidth="1"/>
    <col min="14352" max="14592" width="9.140625" style="101"/>
    <col min="14593" max="14593" width="23.28515625" style="101" customWidth="1"/>
    <col min="14594" max="14594" width="11.140625" style="101" customWidth="1"/>
    <col min="14595" max="14595" width="10.5703125" style="101" customWidth="1"/>
    <col min="14596" max="14596" width="9.5703125" style="101" customWidth="1"/>
    <col min="14597" max="14597" width="10.42578125" style="101" customWidth="1"/>
    <col min="14598" max="14598" width="9.5703125" style="101" customWidth="1"/>
    <col min="14599" max="14599" width="9.85546875" style="101" customWidth="1"/>
    <col min="14600" max="14600" width="11.42578125" style="101" customWidth="1"/>
    <col min="14601" max="14601" width="10.85546875" style="101" customWidth="1"/>
    <col min="14602" max="14602" width="9.7109375" style="101" customWidth="1"/>
    <col min="14603" max="14604" width="8.85546875" style="101" customWidth="1"/>
    <col min="14605" max="14605" width="10.28515625" style="101" customWidth="1"/>
    <col min="14606" max="14606" width="10.5703125" style="101" customWidth="1"/>
    <col min="14607" max="14607" width="2.42578125" style="101" customWidth="1"/>
    <col min="14608" max="14848" width="9.140625" style="101"/>
    <col min="14849" max="14849" width="23.28515625" style="101" customWidth="1"/>
    <col min="14850" max="14850" width="11.140625" style="101" customWidth="1"/>
    <col min="14851" max="14851" width="10.5703125" style="101" customWidth="1"/>
    <col min="14852" max="14852" width="9.5703125" style="101" customWidth="1"/>
    <col min="14853" max="14853" width="10.42578125" style="101" customWidth="1"/>
    <col min="14854" max="14854" width="9.5703125" style="101" customWidth="1"/>
    <col min="14855" max="14855" width="9.85546875" style="101" customWidth="1"/>
    <col min="14856" max="14856" width="11.42578125" style="101" customWidth="1"/>
    <col min="14857" max="14857" width="10.85546875" style="101" customWidth="1"/>
    <col min="14858" max="14858" width="9.7109375" style="101" customWidth="1"/>
    <col min="14859" max="14860" width="8.85546875" style="101" customWidth="1"/>
    <col min="14861" max="14861" width="10.28515625" style="101" customWidth="1"/>
    <col min="14862" max="14862" width="10.5703125" style="101" customWidth="1"/>
    <col min="14863" max="14863" width="2.42578125" style="101" customWidth="1"/>
    <col min="14864" max="15104" width="9.140625" style="101"/>
    <col min="15105" max="15105" width="23.28515625" style="101" customWidth="1"/>
    <col min="15106" max="15106" width="11.140625" style="101" customWidth="1"/>
    <col min="15107" max="15107" width="10.5703125" style="101" customWidth="1"/>
    <col min="15108" max="15108" width="9.5703125" style="101" customWidth="1"/>
    <col min="15109" max="15109" width="10.42578125" style="101" customWidth="1"/>
    <col min="15110" max="15110" width="9.5703125" style="101" customWidth="1"/>
    <col min="15111" max="15111" width="9.85546875" style="101" customWidth="1"/>
    <col min="15112" max="15112" width="11.42578125" style="101" customWidth="1"/>
    <col min="15113" max="15113" width="10.85546875" style="101" customWidth="1"/>
    <col min="15114" max="15114" width="9.7109375" style="101" customWidth="1"/>
    <col min="15115" max="15116" width="8.85546875" style="101" customWidth="1"/>
    <col min="15117" max="15117" width="10.28515625" style="101" customWidth="1"/>
    <col min="15118" max="15118" width="10.5703125" style="101" customWidth="1"/>
    <col min="15119" max="15119" width="2.42578125" style="101" customWidth="1"/>
    <col min="15120" max="15360" width="9.140625" style="101"/>
    <col min="15361" max="15361" width="23.28515625" style="101" customWidth="1"/>
    <col min="15362" max="15362" width="11.140625" style="101" customWidth="1"/>
    <col min="15363" max="15363" width="10.5703125" style="101" customWidth="1"/>
    <col min="15364" max="15364" width="9.5703125" style="101" customWidth="1"/>
    <col min="15365" max="15365" width="10.42578125" style="101" customWidth="1"/>
    <col min="15366" max="15366" width="9.5703125" style="101" customWidth="1"/>
    <col min="15367" max="15367" width="9.85546875" style="101" customWidth="1"/>
    <col min="15368" max="15368" width="11.42578125" style="101" customWidth="1"/>
    <col min="15369" max="15369" width="10.85546875" style="101" customWidth="1"/>
    <col min="15370" max="15370" width="9.7109375" style="101" customWidth="1"/>
    <col min="15371" max="15372" width="8.85546875" style="101" customWidth="1"/>
    <col min="15373" max="15373" width="10.28515625" style="101" customWidth="1"/>
    <col min="15374" max="15374" width="10.5703125" style="101" customWidth="1"/>
    <col min="15375" max="15375" width="2.42578125" style="101" customWidth="1"/>
    <col min="15376" max="15616" width="9.140625" style="101"/>
    <col min="15617" max="15617" width="23.28515625" style="101" customWidth="1"/>
    <col min="15618" max="15618" width="11.140625" style="101" customWidth="1"/>
    <col min="15619" max="15619" width="10.5703125" style="101" customWidth="1"/>
    <col min="15620" max="15620" width="9.5703125" style="101" customWidth="1"/>
    <col min="15621" max="15621" width="10.42578125" style="101" customWidth="1"/>
    <col min="15622" max="15622" width="9.5703125" style="101" customWidth="1"/>
    <col min="15623" max="15623" width="9.85546875" style="101" customWidth="1"/>
    <col min="15624" max="15624" width="11.42578125" style="101" customWidth="1"/>
    <col min="15625" max="15625" width="10.85546875" style="101" customWidth="1"/>
    <col min="15626" max="15626" width="9.7109375" style="101" customWidth="1"/>
    <col min="15627" max="15628" width="8.85546875" style="101" customWidth="1"/>
    <col min="15629" max="15629" width="10.28515625" style="101" customWidth="1"/>
    <col min="15630" max="15630" width="10.5703125" style="101" customWidth="1"/>
    <col min="15631" max="15631" width="2.42578125" style="101" customWidth="1"/>
    <col min="15632" max="15872" width="9.140625" style="101"/>
    <col min="15873" max="15873" width="23.28515625" style="101" customWidth="1"/>
    <col min="15874" max="15874" width="11.140625" style="101" customWidth="1"/>
    <col min="15875" max="15875" width="10.5703125" style="101" customWidth="1"/>
    <col min="15876" max="15876" width="9.5703125" style="101" customWidth="1"/>
    <col min="15877" max="15877" width="10.42578125" style="101" customWidth="1"/>
    <col min="15878" max="15878" width="9.5703125" style="101" customWidth="1"/>
    <col min="15879" max="15879" width="9.85546875" style="101" customWidth="1"/>
    <col min="15880" max="15880" width="11.42578125" style="101" customWidth="1"/>
    <col min="15881" max="15881" width="10.85546875" style="101" customWidth="1"/>
    <col min="15882" max="15882" width="9.7109375" style="101" customWidth="1"/>
    <col min="15883" max="15884" width="8.85546875" style="101" customWidth="1"/>
    <col min="15885" max="15885" width="10.28515625" style="101" customWidth="1"/>
    <col min="15886" max="15886" width="10.5703125" style="101" customWidth="1"/>
    <col min="15887" max="15887" width="2.42578125" style="101" customWidth="1"/>
    <col min="15888" max="16128" width="9.140625" style="101"/>
    <col min="16129" max="16129" width="23.28515625" style="101" customWidth="1"/>
    <col min="16130" max="16130" width="11.140625" style="101" customWidth="1"/>
    <col min="16131" max="16131" width="10.5703125" style="101" customWidth="1"/>
    <col min="16132" max="16132" width="9.5703125" style="101" customWidth="1"/>
    <col min="16133" max="16133" width="10.42578125" style="101" customWidth="1"/>
    <col min="16134" max="16134" width="9.5703125" style="101" customWidth="1"/>
    <col min="16135" max="16135" width="9.85546875" style="101" customWidth="1"/>
    <col min="16136" max="16136" width="11.42578125" style="101" customWidth="1"/>
    <col min="16137" max="16137" width="10.85546875" style="101" customWidth="1"/>
    <col min="16138" max="16138" width="9.7109375" style="101" customWidth="1"/>
    <col min="16139" max="16140" width="8.85546875" style="101" customWidth="1"/>
    <col min="16141" max="16141" width="10.28515625" style="101" customWidth="1"/>
    <col min="16142" max="16142" width="10.5703125" style="101" customWidth="1"/>
    <col min="16143" max="16143" width="2.42578125" style="101" customWidth="1"/>
    <col min="16144" max="16384" width="9.140625" style="101"/>
  </cols>
  <sheetData>
    <row r="1" spans="1:22" ht="34.5" customHeight="1" x14ac:dyDescent="0.2">
      <c r="L1" s="187" t="s">
        <v>203</v>
      </c>
      <c r="M1" s="187"/>
      <c r="N1" s="187"/>
      <c r="O1" s="187"/>
      <c r="P1" s="178"/>
    </row>
    <row r="2" spans="1:22" ht="27.75" customHeight="1" x14ac:dyDescent="0.2">
      <c r="A2" s="211" t="s">
        <v>166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179"/>
    </row>
    <row r="3" spans="1:22" ht="36.75" customHeight="1" x14ac:dyDescent="0.2">
      <c r="A3" s="212" t="s">
        <v>84</v>
      </c>
      <c r="B3" s="214" t="s">
        <v>167</v>
      </c>
      <c r="C3" s="204" t="s">
        <v>220</v>
      </c>
      <c r="D3" s="205"/>
      <c r="E3" s="205"/>
      <c r="F3" s="205"/>
      <c r="G3" s="206"/>
      <c r="H3" s="207" t="s">
        <v>126</v>
      </c>
      <c r="I3" s="216" t="s">
        <v>168</v>
      </c>
      <c r="J3" s="204" t="s">
        <v>221</v>
      </c>
      <c r="K3" s="205"/>
      <c r="L3" s="205"/>
      <c r="M3" s="205"/>
      <c r="N3" s="206"/>
      <c r="O3" s="218" t="s">
        <v>126</v>
      </c>
      <c r="P3" s="181"/>
      <c r="Q3" s="204" t="s">
        <v>218</v>
      </c>
      <c r="R3" s="205"/>
      <c r="S3" s="205"/>
      <c r="T3" s="205"/>
      <c r="U3" s="206"/>
      <c r="V3" s="207" t="s">
        <v>126</v>
      </c>
    </row>
    <row r="4" spans="1:22" ht="103.5" customHeight="1" x14ac:dyDescent="0.2">
      <c r="A4" s="213"/>
      <c r="B4" s="215"/>
      <c r="C4" s="102" t="s">
        <v>169</v>
      </c>
      <c r="D4" s="102" t="s">
        <v>170</v>
      </c>
      <c r="E4" s="102" t="s">
        <v>171</v>
      </c>
      <c r="F4" s="102" t="s">
        <v>172</v>
      </c>
      <c r="G4" s="102" t="s">
        <v>173</v>
      </c>
      <c r="H4" s="208"/>
      <c r="I4" s="217"/>
      <c r="J4" s="102" t="s">
        <v>169</v>
      </c>
      <c r="K4" s="102" t="s">
        <v>170</v>
      </c>
      <c r="L4" s="102" t="s">
        <v>171</v>
      </c>
      <c r="M4" s="102" t="s">
        <v>172</v>
      </c>
      <c r="N4" s="102" t="s">
        <v>173</v>
      </c>
      <c r="O4" s="219"/>
      <c r="P4" s="181"/>
      <c r="Q4" s="102" t="s">
        <v>219</v>
      </c>
      <c r="R4" s="102" t="s">
        <v>170</v>
      </c>
      <c r="S4" s="102" t="s">
        <v>171</v>
      </c>
      <c r="T4" s="102" t="s">
        <v>172</v>
      </c>
      <c r="U4" s="102" t="s">
        <v>173</v>
      </c>
      <c r="V4" s="208"/>
    </row>
    <row r="5" spans="1:22" ht="25.5" x14ac:dyDescent="0.2">
      <c r="A5" s="87">
        <v>560002</v>
      </c>
      <c r="B5" s="103" t="s">
        <v>9</v>
      </c>
      <c r="C5" s="104">
        <f>[2]TDSheet!C10/9</f>
        <v>263744</v>
      </c>
      <c r="D5" s="104">
        <f>[2]TDSheet!D10/9</f>
        <v>82015</v>
      </c>
      <c r="E5" s="104">
        <f>[2]TDSheet!E10/9</f>
        <v>59456</v>
      </c>
      <c r="F5" s="104">
        <f>[2]TDSheet!F10/9</f>
        <v>140268</v>
      </c>
      <c r="G5" s="104">
        <f>[2]TDSheet!G10/9</f>
        <v>12289</v>
      </c>
      <c r="H5" s="115">
        <f>SUM(C5:G5)</f>
        <v>557772</v>
      </c>
      <c r="I5" s="116">
        <v>43.96</v>
      </c>
      <c r="J5" s="104">
        <f>C5/100*$I5</f>
        <v>115942</v>
      </c>
      <c r="K5" s="104">
        <f>D5/100*$I5</f>
        <v>36054</v>
      </c>
      <c r="L5" s="104">
        <f>E5/100*$I5</f>
        <v>26137</v>
      </c>
      <c r="M5" s="104">
        <f>F5/100*$I5</f>
        <v>61662</v>
      </c>
      <c r="N5" s="104">
        <f>G5/100*$I5</f>
        <v>5402</v>
      </c>
      <c r="O5" s="105">
        <f>SUM(J5:N5)</f>
        <v>245197</v>
      </c>
      <c r="P5" s="180"/>
      <c r="Q5" s="182">
        <f>C5-J5</f>
        <v>147802</v>
      </c>
      <c r="R5" s="182">
        <f t="shared" ref="R5:V5" si="0">D5-K5</f>
        <v>45961</v>
      </c>
      <c r="S5" s="182">
        <f t="shared" si="0"/>
        <v>33319</v>
      </c>
      <c r="T5" s="182">
        <f t="shared" si="0"/>
        <v>78606</v>
      </c>
      <c r="U5" s="182">
        <f t="shared" si="0"/>
        <v>6887</v>
      </c>
      <c r="V5" s="182">
        <f t="shared" si="0"/>
        <v>312575</v>
      </c>
    </row>
    <row r="6" spans="1:22" ht="25.5" x14ac:dyDescent="0.2">
      <c r="A6" s="87">
        <v>560014</v>
      </c>
      <c r="B6" s="106" t="s">
        <v>20</v>
      </c>
      <c r="C6" s="104">
        <f>[2]TDSheet!C11/9</f>
        <v>56727</v>
      </c>
      <c r="D6" s="104">
        <f>[2]TDSheet!D11/9</f>
        <v>21021</v>
      </c>
      <c r="E6" s="104">
        <f>[2]TDSheet!E11/9</f>
        <v>32853</v>
      </c>
      <c r="F6" s="104">
        <f>[2]TDSheet!F11/9</f>
        <v>14839</v>
      </c>
      <c r="G6" s="104">
        <f>[2]TDSheet!G11/9</f>
        <v>27787</v>
      </c>
      <c r="H6" s="115">
        <f t="shared" ref="H6:H63" si="1">SUM(C6:G6)</f>
        <v>153227</v>
      </c>
      <c r="I6" s="116">
        <v>66.45</v>
      </c>
      <c r="J6" s="104">
        <f t="shared" ref="J6:N56" si="2">C6/100*$I6</f>
        <v>37695</v>
      </c>
      <c r="K6" s="104">
        <f t="shared" si="2"/>
        <v>13968</v>
      </c>
      <c r="L6" s="104">
        <f t="shared" si="2"/>
        <v>21831</v>
      </c>
      <c r="M6" s="104">
        <f t="shared" si="2"/>
        <v>9861</v>
      </c>
      <c r="N6" s="104">
        <f t="shared" si="2"/>
        <v>18464</v>
      </c>
      <c r="O6" s="105">
        <f t="shared" ref="O6:O63" si="3">SUM(J6:N6)</f>
        <v>101819</v>
      </c>
      <c r="P6" s="180"/>
      <c r="Q6" s="182">
        <f t="shared" ref="Q6:Q64" si="4">C6-J6</f>
        <v>19032</v>
      </c>
      <c r="R6" s="182">
        <f t="shared" ref="R6:R64" si="5">D6-K6</f>
        <v>7053</v>
      </c>
      <c r="S6" s="182">
        <f t="shared" ref="S6:S64" si="6">E6-L6</f>
        <v>11022</v>
      </c>
      <c r="T6" s="182">
        <f t="shared" ref="T6:T64" si="7">F6-M6</f>
        <v>4978</v>
      </c>
      <c r="U6" s="182">
        <f t="shared" ref="U6:U64" si="8">G6-N6</f>
        <v>9323</v>
      </c>
      <c r="V6" s="182">
        <f t="shared" ref="V6:V64" si="9">H6-O6</f>
        <v>51408</v>
      </c>
    </row>
    <row r="7" spans="1:22" x14ac:dyDescent="0.2">
      <c r="A7" s="87">
        <v>560017</v>
      </c>
      <c r="B7" s="103" t="s">
        <v>21</v>
      </c>
      <c r="C7" s="104">
        <f>[2]TDSheet!C12/9</f>
        <v>1950796</v>
      </c>
      <c r="D7" s="104">
        <f>[2]TDSheet!D12/9</f>
        <v>169680</v>
      </c>
      <c r="E7" s="104">
        <f>[2]TDSheet!E12/9</f>
        <v>307565</v>
      </c>
      <c r="F7" s="104">
        <f>[2]TDSheet!F12/9</f>
        <v>103530</v>
      </c>
      <c r="G7" s="104">
        <f>[2]TDSheet!G12/9</f>
        <v>66062</v>
      </c>
      <c r="H7" s="115">
        <f t="shared" si="1"/>
        <v>2597633</v>
      </c>
      <c r="I7" s="116">
        <v>52.76</v>
      </c>
      <c r="J7" s="104">
        <f t="shared" si="2"/>
        <v>1029240</v>
      </c>
      <c r="K7" s="104">
        <f t="shared" si="2"/>
        <v>89523</v>
      </c>
      <c r="L7" s="104">
        <f t="shared" si="2"/>
        <v>162271</v>
      </c>
      <c r="M7" s="104">
        <f t="shared" si="2"/>
        <v>54622</v>
      </c>
      <c r="N7" s="104">
        <f t="shared" si="2"/>
        <v>34854</v>
      </c>
      <c r="O7" s="105">
        <f t="shared" si="3"/>
        <v>1370510</v>
      </c>
      <c r="P7" s="180"/>
      <c r="Q7" s="182">
        <f t="shared" si="4"/>
        <v>921556</v>
      </c>
      <c r="R7" s="182">
        <f t="shared" si="5"/>
        <v>80157</v>
      </c>
      <c r="S7" s="182">
        <f t="shared" si="6"/>
        <v>145294</v>
      </c>
      <c r="T7" s="182">
        <f t="shared" si="7"/>
        <v>48908</v>
      </c>
      <c r="U7" s="182">
        <f t="shared" si="8"/>
        <v>31208</v>
      </c>
      <c r="V7" s="182">
        <f t="shared" si="9"/>
        <v>1227123</v>
      </c>
    </row>
    <row r="8" spans="1:22" x14ac:dyDescent="0.2">
      <c r="A8" s="87">
        <v>560019</v>
      </c>
      <c r="B8" s="103" t="s">
        <v>22</v>
      </c>
      <c r="C8" s="104">
        <f>[2]TDSheet!C13/9</f>
        <v>1887758</v>
      </c>
      <c r="D8" s="104">
        <f>[2]TDSheet!D13/9</f>
        <v>291299</v>
      </c>
      <c r="E8" s="104">
        <f>[2]TDSheet!E13/9</f>
        <v>605002</v>
      </c>
      <c r="F8" s="104">
        <f>[2]TDSheet!F13/9</f>
        <v>237455</v>
      </c>
      <c r="G8" s="104">
        <f>[2]TDSheet!G13/9</f>
        <v>233426</v>
      </c>
      <c r="H8" s="115">
        <f t="shared" si="1"/>
        <v>3254940</v>
      </c>
      <c r="I8" s="116">
        <v>79.25</v>
      </c>
      <c r="J8" s="104">
        <f t="shared" si="2"/>
        <v>1496048</v>
      </c>
      <c r="K8" s="104">
        <f t="shared" si="2"/>
        <v>230854</v>
      </c>
      <c r="L8" s="104">
        <f t="shared" si="2"/>
        <v>479464</v>
      </c>
      <c r="M8" s="104">
        <f t="shared" si="2"/>
        <v>188183</v>
      </c>
      <c r="N8" s="104">
        <f t="shared" si="2"/>
        <v>184990</v>
      </c>
      <c r="O8" s="105">
        <f t="shared" si="3"/>
        <v>2579539</v>
      </c>
      <c r="P8" s="180"/>
      <c r="Q8" s="182">
        <f t="shared" si="4"/>
        <v>391710</v>
      </c>
      <c r="R8" s="182">
        <f t="shared" si="5"/>
        <v>60445</v>
      </c>
      <c r="S8" s="182">
        <f t="shared" si="6"/>
        <v>125538</v>
      </c>
      <c r="T8" s="182">
        <f t="shared" si="7"/>
        <v>49272</v>
      </c>
      <c r="U8" s="182">
        <f t="shared" si="8"/>
        <v>48436</v>
      </c>
      <c r="V8" s="182">
        <f t="shared" si="9"/>
        <v>675401</v>
      </c>
    </row>
    <row r="9" spans="1:22" x14ac:dyDescent="0.2">
      <c r="A9" s="87">
        <v>560021</v>
      </c>
      <c r="B9" s="103" t="s">
        <v>23</v>
      </c>
      <c r="C9" s="104">
        <f>[2]TDSheet!C14/9</f>
        <v>3136663</v>
      </c>
      <c r="D9" s="104">
        <f>[2]TDSheet!D14/9</f>
        <v>756829</v>
      </c>
      <c r="E9" s="104">
        <f>[2]TDSheet!E14/9</f>
        <v>342141</v>
      </c>
      <c r="F9" s="104">
        <f>[2]TDSheet!F14/9</f>
        <v>397900</v>
      </c>
      <c r="G9" s="104">
        <f>[2]TDSheet!G14/9</f>
        <v>109625</v>
      </c>
      <c r="H9" s="115">
        <f t="shared" si="1"/>
        <v>4743158</v>
      </c>
      <c r="I9" s="116">
        <v>55.13</v>
      </c>
      <c r="J9" s="104">
        <f t="shared" si="2"/>
        <v>1729242</v>
      </c>
      <c r="K9" s="104">
        <f t="shared" si="2"/>
        <v>417240</v>
      </c>
      <c r="L9" s="104">
        <f t="shared" si="2"/>
        <v>188622</v>
      </c>
      <c r="M9" s="104">
        <f t="shared" si="2"/>
        <v>219362</v>
      </c>
      <c r="N9" s="104">
        <f t="shared" si="2"/>
        <v>60436</v>
      </c>
      <c r="O9" s="105">
        <f t="shared" si="3"/>
        <v>2614902</v>
      </c>
      <c r="P9" s="180"/>
      <c r="Q9" s="182">
        <f t="shared" si="4"/>
        <v>1407421</v>
      </c>
      <c r="R9" s="182">
        <f t="shared" si="5"/>
        <v>339589</v>
      </c>
      <c r="S9" s="182">
        <f t="shared" si="6"/>
        <v>153519</v>
      </c>
      <c r="T9" s="182">
        <f t="shared" si="7"/>
        <v>178538</v>
      </c>
      <c r="U9" s="182">
        <f t="shared" si="8"/>
        <v>49189</v>
      </c>
      <c r="V9" s="182">
        <f t="shared" si="9"/>
        <v>2128256</v>
      </c>
    </row>
    <row r="10" spans="1:22" x14ac:dyDescent="0.2">
      <c r="A10" s="87">
        <v>560022</v>
      </c>
      <c r="B10" s="103" t="s">
        <v>24</v>
      </c>
      <c r="C10" s="104">
        <f>[2]TDSheet!C15/9</f>
        <v>2252612</v>
      </c>
      <c r="D10" s="104">
        <f>[2]TDSheet!D15/9</f>
        <v>505622</v>
      </c>
      <c r="E10" s="104">
        <f>[2]TDSheet!E15/9</f>
        <v>624493</v>
      </c>
      <c r="F10" s="104">
        <f>[2]TDSheet!F15/9</f>
        <v>535125</v>
      </c>
      <c r="G10" s="104">
        <f>[2]TDSheet!G15/9</f>
        <v>97440</v>
      </c>
      <c r="H10" s="115">
        <f t="shared" si="1"/>
        <v>4015292</v>
      </c>
      <c r="I10" s="116">
        <v>74.19</v>
      </c>
      <c r="J10" s="104">
        <f t="shared" si="2"/>
        <v>1671213</v>
      </c>
      <c r="K10" s="104">
        <f t="shared" si="2"/>
        <v>375121</v>
      </c>
      <c r="L10" s="104">
        <f t="shared" si="2"/>
        <v>463311</v>
      </c>
      <c r="M10" s="104">
        <f t="shared" si="2"/>
        <v>397009</v>
      </c>
      <c r="N10" s="104">
        <f t="shared" si="2"/>
        <v>72291</v>
      </c>
      <c r="O10" s="105">
        <f t="shared" si="3"/>
        <v>2978945</v>
      </c>
      <c r="P10" s="180"/>
      <c r="Q10" s="182">
        <f t="shared" si="4"/>
        <v>581399</v>
      </c>
      <c r="R10" s="182">
        <f t="shared" si="5"/>
        <v>130501</v>
      </c>
      <c r="S10" s="182">
        <f t="shared" si="6"/>
        <v>161182</v>
      </c>
      <c r="T10" s="182">
        <f t="shared" si="7"/>
        <v>138116</v>
      </c>
      <c r="U10" s="182">
        <f t="shared" si="8"/>
        <v>25149</v>
      </c>
      <c r="V10" s="182">
        <f t="shared" si="9"/>
        <v>1036347</v>
      </c>
    </row>
    <row r="11" spans="1:22" x14ac:dyDescent="0.2">
      <c r="A11" s="87">
        <v>560024</v>
      </c>
      <c r="B11" s="103" t="s">
        <v>25</v>
      </c>
      <c r="C11" s="104">
        <f>[2]TDSheet!C16/9</f>
        <v>2332365</v>
      </c>
      <c r="D11" s="104">
        <f>[2]TDSheet!D16/9</f>
        <v>636715</v>
      </c>
      <c r="E11" s="104">
        <f>[2]TDSheet!E16/9</f>
        <v>440404</v>
      </c>
      <c r="F11" s="104">
        <f>[2]TDSheet!F16/9</f>
        <v>259501</v>
      </c>
      <c r="G11" s="104">
        <f>[2]TDSheet!G16/9</f>
        <v>146910</v>
      </c>
      <c r="H11" s="115">
        <f t="shared" si="1"/>
        <v>3815895</v>
      </c>
      <c r="I11" s="116">
        <v>88.78</v>
      </c>
      <c r="J11" s="104">
        <f t="shared" si="2"/>
        <v>2070674</v>
      </c>
      <c r="K11" s="104">
        <f t="shared" si="2"/>
        <v>565276</v>
      </c>
      <c r="L11" s="104">
        <f t="shared" si="2"/>
        <v>390991</v>
      </c>
      <c r="M11" s="104">
        <f t="shared" si="2"/>
        <v>230385</v>
      </c>
      <c r="N11" s="104">
        <f t="shared" si="2"/>
        <v>130427</v>
      </c>
      <c r="O11" s="105">
        <f t="shared" si="3"/>
        <v>3387753</v>
      </c>
      <c r="P11" s="180"/>
      <c r="Q11" s="182">
        <f t="shared" si="4"/>
        <v>261691</v>
      </c>
      <c r="R11" s="182">
        <f t="shared" si="5"/>
        <v>71439</v>
      </c>
      <c r="S11" s="182">
        <f t="shared" si="6"/>
        <v>49413</v>
      </c>
      <c r="T11" s="182">
        <f t="shared" si="7"/>
        <v>29116</v>
      </c>
      <c r="U11" s="182">
        <f t="shared" si="8"/>
        <v>16483</v>
      </c>
      <c r="V11" s="182">
        <f t="shared" si="9"/>
        <v>428142</v>
      </c>
    </row>
    <row r="12" spans="1:22" ht="25.5" x14ac:dyDescent="0.2">
      <c r="A12" s="87">
        <v>560026</v>
      </c>
      <c r="B12" s="103" t="s">
        <v>26</v>
      </c>
      <c r="C12" s="104">
        <f>[2]TDSheet!C17/9</f>
        <v>1979012</v>
      </c>
      <c r="D12" s="104">
        <f>[2]TDSheet!D17/9</f>
        <v>1501934</v>
      </c>
      <c r="E12" s="104">
        <f>[2]TDSheet!E17/9</f>
        <v>406658</v>
      </c>
      <c r="F12" s="104">
        <f>[2]TDSheet!F17/9</f>
        <v>599109</v>
      </c>
      <c r="G12" s="104">
        <f>[2]TDSheet!G17/9</f>
        <v>119789</v>
      </c>
      <c r="H12" s="115">
        <f t="shared" si="1"/>
        <v>4606502</v>
      </c>
      <c r="I12" s="116">
        <v>52.4</v>
      </c>
      <c r="J12" s="104">
        <f t="shared" si="2"/>
        <v>1037002</v>
      </c>
      <c r="K12" s="104">
        <f t="shared" si="2"/>
        <v>787013</v>
      </c>
      <c r="L12" s="104">
        <f t="shared" si="2"/>
        <v>213089</v>
      </c>
      <c r="M12" s="104">
        <f t="shared" si="2"/>
        <v>313933</v>
      </c>
      <c r="N12" s="104">
        <f t="shared" si="2"/>
        <v>62769</v>
      </c>
      <c r="O12" s="105">
        <f t="shared" si="3"/>
        <v>2413806</v>
      </c>
      <c r="P12" s="180"/>
      <c r="Q12" s="182">
        <f t="shared" si="4"/>
        <v>942010</v>
      </c>
      <c r="R12" s="182">
        <f t="shared" si="5"/>
        <v>714921</v>
      </c>
      <c r="S12" s="182">
        <f t="shared" si="6"/>
        <v>193569</v>
      </c>
      <c r="T12" s="182">
        <f t="shared" si="7"/>
        <v>285176</v>
      </c>
      <c r="U12" s="182">
        <f t="shared" si="8"/>
        <v>57020</v>
      </c>
      <c r="V12" s="182">
        <f t="shared" si="9"/>
        <v>2192696</v>
      </c>
    </row>
    <row r="13" spans="1:22" x14ac:dyDescent="0.2">
      <c r="A13" s="87">
        <v>560032</v>
      </c>
      <c r="B13" s="103" t="s">
        <v>28</v>
      </c>
      <c r="C13" s="104">
        <f>[2]TDSheet!C18/9</f>
        <v>104999</v>
      </c>
      <c r="D13" s="104">
        <f>[2]TDSheet!D18/9</f>
        <v>347056</v>
      </c>
      <c r="E13" s="104">
        <f>[2]TDSheet!E18/9</f>
        <v>176004</v>
      </c>
      <c r="F13" s="104">
        <f>[2]TDSheet!F18/9</f>
        <v>76643</v>
      </c>
      <c r="G13" s="104">
        <f>[2]TDSheet!G18/9</f>
        <v>11582</v>
      </c>
      <c r="H13" s="115">
        <f t="shared" si="1"/>
        <v>716284</v>
      </c>
      <c r="I13" s="116">
        <v>36.15</v>
      </c>
      <c r="J13" s="104">
        <f t="shared" si="2"/>
        <v>37957</v>
      </c>
      <c r="K13" s="104">
        <f t="shared" si="2"/>
        <v>125461</v>
      </c>
      <c r="L13" s="104">
        <f t="shared" si="2"/>
        <v>63625</v>
      </c>
      <c r="M13" s="104">
        <f t="shared" si="2"/>
        <v>27706</v>
      </c>
      <c r="N13" s="104">
        <f t="shared" si="2"/>
        <v>4187</v>
      </c>
      <c r="O13" s="105">
        <f t="shared" si="3"/>
        <v>258936</v>
      </c>
      <c r="P13" s="180"/>
      <c r="Q13" s="182">
        <f t="shared" si="4"/>
        <v>67042</v>
      </c>
      <c r="R13" s="182">
        <f t="shared" si="5"/>
        <v>221595</v>
      </c>
      <c r="S13" s="182">
        <f t="shared" si="6"/>
        <v>112379</v>
      </c>
      <c r="T13" s="182">
        <f t="shared" si="7"/>
        <v>48937</v>
      </c>
      <c r="U13" s="182">
        <f t="shared" si="8"/>
        <v>7395</v>
      </c>
      <c r="V13" s="182">
        <f t="shared" si="9"/>
        <v>457348</v>
      </c>
    </row>
    <row r="14" spans="1:22" x14ac:dyDescent="0.2">
      <c r="A14" s="87">
        <v>560033</v>
      </c>
      <c r="B14" s="103" t="s">
        <v>29</v>
      </c>
      <c r="C14" s="104">
        <f>[2]TDSheet!C19/9</f>
        <v>314790</v>
      </c>
      <c r="D14" s="104">
        <f>[2]TDSheet!D19/9</f>
        <v>602469</v>
      </c>
      <c r="E14" s="104">
        <f>[2]TDSheet!E19/9</f>
        <v>310678</v>
      </c>
      <c r="F14" s="104">
        <f>[2]TDSheet!F19/9</f>
        <v>101291</v>
      </c>
      <c r="G14" s="104">
        <f>[2]TDSheet!G19/9</f>
        <v>47631</v>
      </c>
      <c r="H14" s="115">
        <f t="shared" si="1"/>
        <v>1376859</v>
      </c>
      <c r="I14" s="116">
        <v>63.78</v>
      </c>
      <c r="J14" s="104">
        <f t="shared" si="2"/>
        <v>200773</v>
      </c>
      <c r="K14" s="104">
        <f t="shared" si="2"/>
        <v>384255</v>
      </c>
      <c r="L14" s="104">
        <f t="shared" si="2"/>
        <v>198150</v>
      </c>
      <c r="M14" s="104">
        <f t="shared" si="2"/>
        <v>64603</v>
      </c>
      <c r="N14" s="104">
        <f t="shared" si="2"/>
        <v>30379</v>
      </c>
      <c r="O14" s="105">
        <f t="shared" si="3"/>
        <v>878160</v>
      </c>
      <c r="P14" s="180"/>
      <c r="Q14" s="182">
        <f t="shared" si="4"/>
        <v>114017</v>
      </c>
      <c r="R14" s="182">
        <f t="shared" si="5"/>
        <v>218214</v>
      </c>
      <c r="S14" s="182">
        <f t="shared" si="6"/>
        <v>112528</v>
      </c>
      <c r="T14" s="182">
        <f t="shared" si="7"/>
        <v>36688</v>
      </c>
      <c r="U14" s="182">
        <f t="shared" si="8"/>
        <v>17252</v>
      </c>
      <c r="V14" s="182">
        <f t="shared" si="9"/>
        <v>498699</v>
      </c>
    </row>
    <row r="15" spans="1:22" x14ac:dyDescent="0.2">
      <c r="A15" s="87">
        <v>560034</v>
      </c>
      <c r="B15" s="103" t="s">
        <v>30</v>
      </c>
      <c r="C15" s="104">
        <f>[2]TDSheet!C20/9</f>
        <v>150710</v>
      </c>
      <c r="D15" s="104">
        <f>[2]TDSheet!D20/9</f>
        <v>692820</v>
      </c>
      <c r="E15" s="104">
        <f>[2]TDSheet!E20/9</f>
        <v>299225</v>
      </c>
      <c r="F15" s="104">
        <f>[2]TDSheet!F20/9</f>
        <v>138844</v>
      </c>
      <c r="G15" s="104">
        <f>[2]TDSheet!G20/9</f>
        <v>23161</v>
      </c>
      <c r="H15" s="115">
        <f t="shared" si="1"/>
        <v>1304760</v>
      </c>
      <c r="I15" s="116">
        <v>58.18</v>
      </c>
      <c r="J15" s="104">
        <f t="shared" si="2"/>
        <v>87683</v>
      </c>
      <c r="K15" s="104">
        <f t="shared" si="2"/>
        <v>403083</v>
      </c>
      <c r="L15" s="104">
        <f t="shared" si="2"/>
        <v>174089</v>
      </c>
      <c r="M15" s="104">
        <f t="shared" si="2"/>
        <v>80779</v>
      </c>
      <c r="N15" s="104">
        <f t="shared" si="2"/>
        <v>13475</v>
      </c>
      <c r="O15" s="105">
        <f t="shared" si="3"/>
        <v>759109</v>
      </c>
      <c r="P15" s="180"/>
      <c r="Q15" s="182">
        <f t="shared" si="4"/>
        <v>63027</v>
      </c>
      <c r="R15" s="182">
        <f t="shared" si="5"/>
        <v>289737</v>
      </c>
      <c r="S15" s="182">
        <f t="shared" si="6"/>
        <v>125136</v>
      </c>
      <c r="T15" s="182">
        <f t="shared" si="7"/>
        <v>58065</v>
      </c>
      <c r="U15" s="182">
        <f t="shared" si="8"/>
        <v>9686</v>
      </c>
      <c r="V15" s="182">
        <f t="shared" si="9"/>
        <v>545651</v>
      </c>
    </row>
    <row r="16" spans="1:22" x14ac:dyDescent="0.2">
      <c r="A16" s="87">
        <v>560035</v>
      </c>
      <c r="B16" s="103" t="s">
        <v>31</v>
      </c>
      <c r="C16" s="104">
        <f>[2]TDSheet!C21/9</f>
        <v>533468</v>
      </c>
      <c r="D16" s="104">
        <f>[2]TDSheet!D21/9</f>
        <v>1105300</v>
      </c>
      <c r="E16" s="104">
        <f>[2]TDSheet!E21/9</f>
        <v>500033</v>
      </c>
      <c r="F16" s="104">
        <f>[2]TDSheet!F21/9</f>
        <v>162762</v>
      </c>
      <c r="G16" s="104">
        <f>[2]TDSheet!G21/9</f>
        <v>35411</v>
      </c>
      <c r="H16" s="115">
        <f t="shared" si="1"/>
        <v>2336974</v>
      </c>
      <c r="I16" s="116">
        <v>56.9</v>
      </c>
      <c r="J16" s="104">
        <f t="shared" si="2"/>
        <v>303543</v>
      </c>
      <c r="K16" s="104">
        <f t="shared" si="2"/>
        <v>628916</v>
      </c>
      <c r="L16" s="104">
        <f t="shared" si="2"/>
        <v>284519</v>
      </c>
      <c r="M16" s="104">
        <f t="shared" si="2"/>
        <v>92612</v>
      </c>
      <c r="N16" s="104">
        <f t="shared" si="2"/>
        <v>20149</v>
      </c>
      <c r="O16" s="105">
        <f t="shared" si="3"/>
        <v>1329739</v>
      </c>
      <c r="P16" s="180"/>
      <c r="Q16" s="182">
        <f t="shared" si="4"/>
        <v>229925</v>
      </c>
      <c r="R16" s="182">
        <f t="shared" si="5"/>
        <v>476384</v>
      </c>
      <c r="S16" s="182">
        <f t="shared" si="6"/>
        <v>215514</v>
      </c>
      <c r="T16" s="182">
        <f t="shared" si="7"/>
        <v>70150</v>
      </c>
      <c r="U16" s="182">
        <f t="shared" si="8"/>
        <v>15262</v>
      </c>
      <c r="V16" s="182">
        <f t="shared" si="9"/>
        <v>1007235</v>
      </c>
    </row>
    <row r="17" spans="1:22" x14ac:dyDescent="0.2">
      <c r="A17" s="87">
        <v>560036</v>
      </c>
      <c r="B17" s="103" t="s">
        <v>27</v>
      </c>
      <c r="C17" s="104">
        <f>[2]TDSheet!C22/9</f>
        <v>279422</v>
      </c>
      <c r="D17" s="104">
        <f>[2]TDSheet!D22/9</f>
        <v>1439326</v>
      </c>
      <c r="E17" s="104">
        <f>[2]TDSheet!E22/9</f>
        <v>552826</v>
      </c>
      <c r="F17" s="104">
        <f>[2]TDSheet!F22/9</f>
        <v>101895</v>
      </c>
      <c r="G17" s="104">
        <f>[2]TDSheet!G22/9</f>
        <v>35049</v>
      </c>
      <c r="H17" s="115">
        <f t="shared" si="1"/>
        <v>2408518</v>
      </c>
      <c r="I17" s="116">
        <v>55.01</v>
      </c>
      <c r="J17" s="104">
        <f t="shared" si="2"/>
        <v>153710</v>
      </c>
      <c r="K17" s="104">
        <f t="shared" si="2"/>
        <v>791773</v>
      </c>
      <c r="L17" s="104">
        <f t="shared" si="2"/>
        <v>304110</v>
      </c>
      <c r="M17" s="104">
        <f t="shared" si="2"/>
        <v>56052</v>
      </c>
      <c r="N17" s="104">
        <f t="shared" si="2"/>
        <v>19280</v>
      </c>
      <c r="O17" s="105">
        <f t="shared" si="3"/>
        <v>1324925</v>
      </c>
      <c r="P17" s="180"/>
      <c r="Q17" s="182">
        <f t="shared" si="4"/>
        <v>125712</v>
      </c>
      <c r="R17" s="182">
        <f t="shared" si="5"/>
        <v>647553</v>
      </c>
      <c r="S17" s="182">
        <f t="shared" si="6"/>
        <v>248716</v>
      </c>
      <c r="T17" s="182">
        <f t="shared" si="7"/>
        <v>45843</v>
      </c>
      <c r="U17" s="182">
        <f t="shared" si="8"/>
        <v>15769</v>
      </c>
      <c r="V17" s="182">
        <f t="shared" si="9"/>
        <v>1083593</v>
      </c>
    </row>
    <row r="18" spans="1:22" ht="30" customHeight="1" x14ac:dyDescent="0.2">
      <c r="A18" s="87">
        <v>560041</v>
      </c>
      <c r="B18" s="103" t="s">
        <v>33</v>
      </c>
      <c r="C18" s="104">
        <f>[2]TDSheet!C23/9</f>
        <v>40507</v>
      </c>
      <c r="D18" s="104">
        <f>[2]TDSheet!D23/9</f>
        <v>696999</v>
      </c>
      <c r="E18" s="104">
        <f>[2]TDSheet!E23/9</f>
        <v>259003</v>
      </c>
      <c r="F18" s="104">
        <f>[2]TDSheet!F23/9</f>
        <v>479534</v>
      </c>
      <c r="G18" s="104">
        <f>[2]TDSheet!G23/9</f>
        <v>2794</v>
      </c>
      <c r="H18" s="115">
        <f t="shared" si="1"/>
        <v>1478837</v>
      </c>
      <c r="I18" s="116">
        <v>57.22</v>
      </c>
      <c r="J18" s="104">
        <f t="shared" si="2"/>
        <v>23178</v>
      </c>
      <c r="K18" s="104">
        <f t="shared" si="2"/>
        <v>398823</v>
      </c>
      <c r="L18" s="104">
        <f t="shared" si="2"/>
        <v>148202</v>
      </c>
      <c r="M18" s="104">
        <f t="shared" si="2"/>
        <v>274389</v>
      </c>
      <c r="N18" s="104">
        <f t="shared" si="2"/>
        <v>1599</v>
      </c>
      <c r="O18" s="105">
        <f t="shared" si="3"/>
        <v>846191</v>
      </c>
      <c r="P18" s="180"/>
      <c r="Q18" s="182">
        <f t="shared" si="4"/>
        <v>17329</v>
      </c>
      <c r="R18" s="182">
        <f t="shared" si="5"/>
        <v>298176</v>
      </c>
      <c r="S18" s="182">
        <f t="shared" si="6"/>
        <v>110801</v>
      </c>
      <c r="T18" s="182">
        <f t="shared" si="7"/>
        <v>205145</v>
      </c>
      <c r="U18" s="182">
        <f t="shared" si="8"/>
        <v>1195</v>
      </c>
      <c r="V18" s="182">
        <f t="shared" si="9"/>
        <v>632646</v>
      </c>
    </row>
    <row r="19" spans="1:22" x14ac:dyDescent="0.2">
      <c r="A19" s="87">
        <v>560043</v>
      </c>
      <c r="B19" s="103" t="s">
        <v>34</v>
      </c>
      <c r="C19" s="104">
        <f>[2]TDSheet!C24/9</f>
        <v>941460</v>
      </c>
      <c r="D19" s="104">
        <f>[2]TDSheet!D24/9</f>
        <v>14687</v>
      </c>
      <c r="E19" s="104">
        <f>[2]TDSheet!E24/9</f>
        <v>100526</v>
      </c>
      <c r="F19" s="104">
        <f>[2]TDSheet!F24/9</f>
        <v>38681</v>
      </c>
      <c r="G19" s="104">
        <f>[2]TDSheet!G24/9</f>
        <v>958</v>
      </c>
      <c r="H19" s="115">
        <f t="shared" si="1"/>
        <v>1096312</v>
      </c>
      <c r="I19" s="116">
        <v>44.32</v>
      </c>
      <c r="J19" s="104">
        <f t="shared" si="2"/>
        <v>417255</v>
      </c>
      <c r="K19" s="104">
        <f t="shared" si="2"/>
        <v>6509</v>
      </c>
      <c r="L19" s="104">
        <f t="shared" si="2"/>
        <v>44553</v>
      </c>
      <c r="M19" s="104">
        <f t="shared" si="2"/>
        <v>17143</v>
      </c>
      <c r="N19" s="104">
        <f t="shared" si="2"/>
        <v>425</v>
      </c>
      <c r="O19" s="105">
        <f t="shared" si="3"/>
        <v>485885</v>
      </c>
      <c r="P19" s="180"/>
      <c r="Q19" s="182">
        <f t="shared" si="4"/>
        <v>524205</v>
      </c>
      <c r="R19" s="182">
        <f t="shared" si="5"/>
        <v>8178</v>
      </c>
      <c r="S19" s="182">
        <f t="shared" si="6"/>
        <v>55973</v>
      </c>
      <c r="T19" s="182">
        <f t="shared" si="7"/>
        <v>21538</v>
      </c>
      <c r="U19" s="182">
        <f t="shared" si="8"/>
        <v>533</v>
      </c>
      <c r="V19" s="182">
        <f t="shared" si="9"/>
        <v>610427</v>
      </c>
    </row>
    <row r="20" spans="1:22" x14ac:dyDescent="0.2">
      <c r="A20" s="87">
        <v>560045</v>
      </c>
      <c r="B20" s="103" t="s">
        <v>174</v>
      </c>
      <c r="C20" s="104">
        <f>[2]TDSheet!C25/9</f>
        <v>51320</v>
      </c>
      <c r="D20" s="104">
        <f>[2]TDSheet!D25/9</f>
        <v>500271</v>
      </c>
      <c r="E20" s="104">
        <f>[2]TDSheet!E25/9</f>
        <v>111585</v>
      </c>
      <c r="F20" s="104">
        <f>[2]TDSheet!F25/9</f>
        <v>4582</v>
      </c>
      <c r="G20" s="104">
        <f>[2]TDSheet!G25/9</f>
        <v>433608</v>
      </c>
      <c r="H20" s="115">
        <f t="shared" si="1"/>
        <v>1101366</v>
      </c>
      <c r="I20" s="116">
        <v>58.15</v>
      </c>
      <c r="J20" s="104">
        <f t="shared" si="2"/>
        <v>29843</v>
      </c>
      <c r="K20" s="104">
        <f t="shared" si="2"/>
        <v>290908</v>
      </c>
      <c r="L20" s="104">
        <f t="shared" si="2"/>
        <v>64887</v>
      </c>
      <c r="M20" s="104">
        <f t="shared" si="2"/>
        <v>2664</v>
      </c>
      <c r="N20" s="104">
        <f t="shared" si="2"/>
        <v>252143</v>
      </c>
      <c r="O20" s="105">
        <f t="shared" si="3"/>
        <v>640445</v>
      </c>
      <c r="P20" s="180"/>
      <c r="Q20" s="182">
        <f t="shared" si="4"/>
        <v>21477</v>
      </c>
      <c r="R20" s="182">
        <f t="shared" si="5"/>
        <v>209363</v>
      </c>
      <c r="S20" s="182">
        <f t="shared" si="6"/>
        <v>46698</v>
      </c>
      <c r="T20" s="182">
        <f t="shared" si="7"/>
        <v>1918</v>
      </c>
      <c r="U20" s="182">
        <f t="shared" si="8"/>
        <v>181465</v>
      </c>
      <c r="V20" s="182">
        <f t="shared" si="9"/>
        <v>460921</v>
      </c>
    </row>
    <row r="21" spans="1:22" x14ac:dyDescent="0.2">
      <c r="A21" s="87">
        <v>560047</v>
      </c>
      <c r="B21" s="103" t="s">
        <v>36</v>
      </c>
      <c r="C21" s="104">
        <f>[2]TDSheet!C26/9</f>
        <v>96576</v>
      </c>
      <c r="D21" s="104">
        <f>[2]TDSheet!D26/9</f>
        <v>639500</v>
      </c>
      <c r="E21" s="104">
        <f>[2]TDSheet!E26/9</f>
        <v>182809</v>
      </c>
      <c r="F21" s="104">
        <f>[2]TDSheet!F26/9</f>
        <v>3918</v>
      </c>
      <c r="G21" s="104">
        <f>[2]TDSheet!G26/9</f>
        <v>699388</v>
      </c>
      <c r="H21" s="115">
        <f t="shared" si="1"/>
        <v>1622191</v>
      </c>
      <c r="I21" s="116">
        <v>49.94</v>
      </c>
      <c r="J21" s="104">
        <f t="shared" si="2"/>
        <v>48230</v>
      </c>
      <c r="K21" s="104">
        <f t="shared" si="2"/>
        <v>319366</v>
      </c>
      <c r="L21" s="104">
        <f t="shared" si="2"/>
        <v>91295</v>
      </c>
      <c r="M21" s="104">
        <f t="shared" si="2"/>
        <v>1957</v>
      </c>
      <c r="N21" s="104">
        <f t="shared" si="2"/>
        <v>349274</v>
      </c>
      <c r="O21" s="105">
        <f t="shared" si="3"/>
        <v>810122</v>
      </c>
      <c r="P21" s="180"/>
      <c r="Q21" s="182">
        <f t="shared" si="4"/>
        <v>48346</v>
      </c>
      <c r="R21" s="182">
        <f t="shared" si="5"/>
        <v>320134</v>
      </c>
      <c r="S21" s="182">
        <f t="shared" si="6"/>
        <v>91514</v>
      </c>
      <c r="T21" s="182">
        <f t="shared" si="7"/>
        <v>1961</v>
      </c>
      <c r="U21" s="182">
        <f t="shared" si="8"/>
        <v>350114</v>
      </c>
      <c r="V21" s="182">
        <f t="shared" si="9"/>
        <v>812069</v>
      </c>
    </row>
    <row r="22" spans="1:22" x14ac:dyDescent="0.2">
      <c r="A22" s="87">
        <v>560052</v>
      </c>
      <c r="B22" s="103" t="s">
        <v>38</v>
      </c>
      <c r="C22" s="104">
        <f>[2]TDSheet!C30/9</f>
        <v>1994</v>
      </c>
      <c r="D22" s="104">
        <f>[2]TDSheet!D30/9</f>
        <v>5088</v>
      </c>
      <c r="E22" s="104">
        <f>[2]TDSheet!E30/9</f>
        <v>360137</v>
      </c>
      <c r="F22" s="104">
        <f>[2]TDSheet!F30/9</f>
        <v>4473</v>
      </c>
      <c r="G22" s="104">
        <f>[2]TDSheet!G30/9</f>
        <v>654427</v>
      </c>
      <c r="H22" s="115">
        <f t="shared" si="1"/>
        <v>1026119</v>
      </c>
      <c r="I22" s="116">
        <v>42.42</v>
      </c>
      <c r="J22" s="104">
        <f t="shared" si="2"/>
        <v>846</v>
      </c>
      <c r="K22" s="104">
        <f t="shared" si="2"/>
        <v>2158</v>
      </c>
      <c r="L22" s="104">
        <f t="shared" si="2"/>
        <v>152770</v>
      </c>
      <c r="M22" s="104">
        <f t="shared" si="2"/>
        <v>1897</v>
      </c>
      <c r="N22" s="104">
        <f t="shared" si="2"/>
        <v>277608</v>
      </c>
      <c r="O22" s="105">
        <f t="shared" si="3"/>
        <v>435279</v>
      </c>
      <c r="P22" s="180"/>
      <c r="Q22" s="182">
        <f t="shared" si="4"/>
        <v>1148</v>
      </c>
      <c r="R22" s="182">
        <f t="shared" si="5"/>
        <v>2930</v>
      </c>
      <c r="S22" s="182">
        <f t="shared" si="6"/>
        <v>207367</v>
      </c>
      <c r="T22" s="182">
        <f t="shared" si="7"/>
        <v>2576</v>
      </c>
      <c r="U22" s="182">
        <f t="shared" si="8"/>
        <v>376819</v>
      </c>
      <c r="V22" s="182">
        <f t="shared" si="9"/>
        <v>590840</v>
      </c>
    </row>
    <row r="23" spans="1:22" x14ac:dyDescent="0.2">
      <c r="A23" s="87">
        <v>560053</v>
      </c>
      <c r="B23" s="103" t="s">
        <v>39</v>
      </c>
      <c r="C23" s="104">
        <f>[2]TDSheet!C31/9</f>
        <v>10131</v>
      </c>
      <c r="D23" s="104">
        <f>[2]TDSheet!D31/9</f>
        <v>787270</v>
      </c>
      <c r="E23" s="104">
        <f>[2]TDSheet!E31/9</f>
        <v>71157</v>
      </c>
      <c r="F23" s="104">
        <f>[2]TDSheet!F31/9</f>
        <v>2870</v>
      </c>
      <c r="G23" s="104">
        <f>[2]TDSheet!G31/9</f>
        <v>1454</v>
      </c>
      <c r="H23" s="115">
        <f t="shared" si="1"/>
        <v>872882</v>
      </c>
      <c r="I23" s="116">
        <v>54.55</v>
      </c>
      <c r="J23" s="104">
        <f t="shared" si="2"/>
        <v>5526</v>
      </c>
      <c r="K23" s="104">
        <f t="shared" si="2"/>
        <v>429456</v>
      </c>
      <c r="L23" s="104">
        <f t="shared" si="2"/>
        <v>38816</v>
      </c>
      <c r="M23" s="104">
        <f t="shared" si="2"/>
        <v>1566</v>
      </c>
      <c r="N23" s="104">
        <f t="shared" si="2"/>
        <v>793</v>
      </c>
      <c r="O23" s="105">
        <f t="shared" si="3"/>
        <v>476157</v>
      </c>
      <c r="P23" s="180"/>
      <c r="Q23" s="182">
        <f t="shared" si="4"/>
        <v>4605</v>
      </c>
      <c r="R23" s="182">
        <f t="shared" si="5"/>
        <v>357814</v>
      </c>
      <c r="S23" s="182">
        <f t="shared" si="6"/>
        <v>32341</v>
      </c>
      <c r="T23" s="182">
        <f t="shared" si="7"/>
        <v>1304</v>
      </c>
      <c r="U23" s="182">
        <f t="shared" si="8"/>
        <v>661</v>
      </c>
      <c r="V23" s="182">
        <f t="shared" si="9"/>
        <v>396725</v>
      </c>
    </row>
    <row r="24" spans="1:22" x14ac:dyDescent="0.2">
      <c r="A24" s="87">
        <v>560054</v>
      </c>
      <c r="B24" s="103" t="s">
        <v>40</v>
      </c>
      <c r="C24" s="104">
        <f>[2]TDSheet!C32/9</f>
        <v>13988</v>
      </c>
      <c r="D24" s="104">
        <f>[2]TDSheet!D32/9</f>
        <v>14702</v>
      </c>
      <c r="E24" s="104">
        <f>[2]TDSheet!E32/9</f>
        <v>448594</v>
      </c>
      <c r="F24" s="104">
        <f>[2]TDSheet!F32/9</f>
        <v>389900</v>
      </c>
      <c r="G24" s="104">
        <f>[2]TDSheet!G32/9</f>
        <v>53732</v>
      </c>
      <c r="H24" s="115">
        <f t="shared" si="1"/>
        <v>920916</v>
      </c>
      <c r="I24" s="116">
        <v>54.32</v>
      </c>
      <c r="J24" s="104">
        <f t="shared" si="2"/>
        <v>7598</v>
      </c>
      <c r="K24" s="104">
        <f t="shared" si="2"/>
        <v>7986</v>
      </c>
      <c r="L24" s="104">
        <f t="shared" si="2"/>
        <v>243676</v>
      </c>
      <c r="M24" s="104">
        <f t="shared" si="2"/>
        <v>211794</v>
      </c>
      <c r="N24" s="104">
        <f t="shared" si="2"/>
        <v>29187</v>
      </c>
      <c r="O24" s="105">
        <f t="shared" si="3"/>
        <v>500241</v>
      </c>
      <c r="P24" s="180"/>
      <c r="Q24" s="182">
        <f t="shared" si="4"/>
        <v>6390</v>
      </c>
      <c r="R24" s="182">
        <f t="shared" si="5"/>
        <v>6716</v>
      </c>
      <c r="S24" s="182">
        <f t="shared" si="6"/>
        <v>204918</v>
      </c>
      <c r="T24" s="182">
        <f t="shared" si="7"/>
        <v>178106</v>
      </c>
      <c r="U24" s="182">
        <f t="shared" si="8"/>
        <v>24545</v>
      </c>
      <c r="V24" s="182">
        <f t="shared" si="9"/>
        <v>420675</v>
      </c>
    </row>
    <row r="25" spans="1:22" x14ac:dyDescent="0.2">
      <c r="A25" s="87">
        <v>560055</v>
      </c>
      <c r="B25" s="103" t="s">
        <v>41</v>
      </c>
      <c r="C25" s="104">
        <f>[2]TDSheet!C33/9</f>
        <v>14104</v>
      </c>
      <c r="D25" s="104">
        <f>[2]TDSheet!D33/9</f>
        <v>6599</v>
      </c>
      <c r="E25" s="104">
        <f>[2]TDSheet!E33/9</f>
        <v>420585</v>
      </c>
      <c r="F25" s="104">
        <f>[2]TDSheet!F33/9</f>
        <v>186080</v>
      </c>
      <c r="G25" s="104">
        <f>[2]TDSheet!G33/9</f>
        <v>4572</v>
      </c>
      <c r="H25" s="115">
        <f t="shared" si="1"/>
        <v>631940</v>
      </c>
      <c r="I25" s="116">
        <v>58.7</v>
      </c>
      <c r="J25" s="104">
        <f t="shared" si="2"/>
        <v>8279</v>
      </c>
      <c r="K25" s="104">
        <f t="shared" si="2"/>
        <v>3874</v>
      </c>
      <c r="L25" s="104">
        <f t="shared" si="2"/>
        <v>246883</v>
      </c>
      <c r="M25" s="104">
        <f t="shared" si="2"/>
        <v>109229</v>
      </c>
      <c r="N25" s="104">
        <f t="shared" si="2"/>
        <v>2684</v>
      </c>
      <c r="O25" s="105">
        <f t="shared" si="3"/>
        <v>370949</v>
      </c>
      <c r="P25" s="180"/>
      <c r="Q25" s="182">
        <f t="shared" si="4"/>
        <v>5825</v>
      </c>
      <c r="R25" s="182">
        <f t="shared" si="5"/>
        <v>2725</v>
      </c>
      <c r="S25" s="182">
        <f t="shared" si="6"/>
        <v>173702</v>
      </c>
      <c r="T25" s="182">
        <f t="shared" si="7"/>
        <v>76851</v>
      </c>
      <c r="U25" s="182">
        <f t="shared" si="8"/>
        <v>1888</v>
      </c>
      <c r="V25" s="182">
        <f t="shared" si="9"/>
        <v>260991</v>
      </c>
    </row>
    <row r="26" spans="1:22" x14ac:dyDescent="0.2">
      <c r="A26" s="87">
        <v>560056</v>
      </c>
      <c r="B26" s="103" t="s">
        <v>42</v>
      </c>
      <c r="C26" s="104">
        <f>[2]TDSheet!C34/9</f>
        <v>2483</v>
      </c>
      <c r="D26" s="104">
        <f>[2]TDSheet!D34/9</f>
        <v>5724</v>
      </c>
      <c r="E26" s="104">
        <f>[2]TDSheet!E34/9</f>
        <v>178514</v>
      </c>
      <c r="F26" s="104">
        <f>[2]TDSheet!F34/9</f>
        <v>1078</v>
      </c>
      <c r="G26" s="104">
        <f>[2]TDSheet!G34/9</f>
        <v>606144</v>
      </c>
      <c r="H26" s="115">
        <f t="shared" si="1"/>
        <v>793943</v>
      </c>
      <c r="I26" s="116">
        <v>57.08</v>
      </c>
      <c r="J26" s="104">
        <f t="shared" si="2"/>
        <v>1417</v>
      </c>
      <c r="K26" s="104">
        <f t="shared" si="2"/>
        <v>3267</v>
      </c>
      <c r="L26" s="104">
        <f t="shared" si="2"/>
        <v>101896</v>
      </c>
      <c r="M26" s="104">
        <f t="shared" si="2"/>
        <v>615</v>
      </c>
      <c r="N26" s="104">
        <f t="shared" si="2"/>
        <v>345987</v>
      </c>
      <c r="O26" s="105">
        <f t="shared" si="3"/>
        <v>453182</v>
      </c>
      <c r="P26" s="180"/>
      <c r="Q26" s="182">
        <f t="shared" si="4"/>
        <v>1066</v>
      </c>
      <c r="R26" s="182">
        <f t="shared" si="5"/>
        <v>2457</v>
      </c>
      <c r="S26" s="182">
        <f t="shared" si="6"/>
        <v>76618</v>
      </c>
      <c r="T26" s="182">
        <f t="shared" si="7"/>
        <v>463</v>
      </c>
      <c r="U26" s="182">
        <f t="shared" si="8"/>
        <v>260157</v>
      </c>
      <c r="V26" s="182">
        <f t="shared" si="9"/>
        <v>340761</v>
      </c>
    </row>
    <row r="27" spans="1:22" x14ac:dyDescent="0.2">
      <c r="A27" s="87">
        <v>560057</v>
      </c>
      <c r="B27" s="103" t="s">
        <v>43</v>
      </c>
      <c r="C27" s="104">
        <f>[2]TDSheet!C35/9</f>
        <v>664128</v>
      </c>
      <c r="D27" s="104">
        <f>[2]TDSheet!D35/9</f>
        <v>10527</v>
      </c>
      <c r="E27" s="104">
        <f>[2]TDSheet!E35/9</f>
        <v>14408</v>
      </c>
      <c r="F27" s="104">
        <f>[2]TDSheet!F35/9</f>
        <v>9971</v>
      </c>
      <c r="G27" s="104">
        <f>[2]TDSheet!G35/9</f>
        <v>2914</v>
      </c>
      <c r="H27" s="115">
        <f t="shared" si="1"/>
        <v>701948</v>
      </c>
      <c r="I27" s="116">
        <v>59.71</v>
      </c>
      <c r="J27" s="104">
        <f t="shared" si="2"/>
        <v>396551</v>
      </c>
      <c r="K27" s="104">
        <f t="shared" si="2"/>
        <v>6286</v>
      </c>
      <c r="L27" s="104">
        <f t="shared" si="2"/>
        <v>8603</v>
      </c>
      <c r="M27" s="104">
        <f t="shared" si="2"/>
        <v>5954</v>
      </c>
      <c r="N27" s="104">
        <f t="shared" si="2"/>
        <v>1740</v>
      </c>
      <c r="O27" s="105">
        <f t="shared" si="3"/>
        <v>419134</v>
      </c>
      <c r="P27" s="180"/>
      <c r="Q27" s="182">
        <f t="shared" si="4"/>
        <v>267577</v>
      </c>
      <c r="R27" s="182">
        <f t="shared" si="5"/>
        <v>4241</v>
      </c>
      <c r="S27" s="182">
        <f t="shared" si="6"/>
        <v>5805</v>
      </c>
      <c r="T27" s="182">
        <f t="shared" si="7"/>
        <v>4017</v>
      </c>
      <c r="U27" s="182">
        <f t="shared" si="8"/>
        <v>1174</v>
      </c>
      <c r="V27" s="182">
        <f t="shared" si="9"/>
        <v>282814</v>
      </c>
    </row>
    <row r="28" spans="1:22" x14ac:dyDescent="0.2">
      <c r="A28" s="87">
        <v>560058</v>
      </c>
      <c r="B28" s="103" t="s">
        <v>44</v>
      </c>
      <c r="C28" s="104">
        <f>[2]TDSheet!C36/9</f>
        <v>1474244</v>
      </c>
      <c r="D28" s="104">
        <f>[2]TDSheet!D36/9</f>
        <v>43044</v>
      </c>
      <c r="E28" s="104">
        <f>[2]TDSheet!E36/9</f>
        <v>285324</v>
      </c>
      <c r="F28" s="104">
        <f>[2]TDSheet!F36/9</f>
        <v>89195</v>
      </c>
      <c r="G28" s="104">
        <f>[2]TDSheet!G36/9</f>
        <v>2635</v>
      </c>
      <c r="H28" s="115">
        <f t="shared" si="1"/>
        <v>1894442</v>
      </c>
      <c r="I28" s="116">
        <v>61.45</v>
      </c>
      <c r="J28" s="104">
        <f t="shared" si="2"/>
        <v>905923</v>
      </c>
      <c r="K28" s="104">
        <f t="shared" si="2"/>
        <v>26451</v>
      </c>
      <c r="L28" s="104">
        <f t="shared" si="2"/>
        <v>175332</v>
      </c>
      <c r="M28" s="104">
        <f t="shared" si="2"/>
        <v>54810</v>
      </c>
      <c r="N28" s="104">
        <f t="shared" si="2"/>
        <v>1619</v>
      </c>
      <c r="O28" s="105">
        <f t="shared" si="3"/>
        <v>1164135</v>
      </c>
      <c r="P28" s="180"/>
      <c r="Q28" s="182">
        <f t="shared" si="4"/>
        <v>568321</v>
      </c>
      <c r="R28" s="182">
        <f t="shared" si="5"/>
        <v>16593</v>
      </c>
      <c r="S28" s="182">
        <f t="shared" si="6"/>
        <v>109992</v>
      </c>
      <c r="T28" s="182">
        <f t="shared" si="7"/>
        <v>34385</v>
      </c>
      <c r="U28" s="182">
        <f t="shared" si="8"/>
        <v>1016</v>
      </c>
      <c r="V28" s="182">
        <f t="shared" si="9"/>
        <v>730307</v>
      </c>
    </row>
    <row r="29" spans="1:22" x14ac:dyDescent="0.2">
      <c r="A29" s="87">
        <v>560059</v>
      </c>
      <c r="B29" s="103" t="s">
        <v>45</v>
      </c>
      <c r="C29" s="104">
        <f>[2]TDSheet!C37/9</f>
        <v>10638</v>
      </c>
      <c r="D29" s="104">
        <f>[2]TDSheet!D37/9</f>
        <v>7854</v>
      </c>
      <c r="E29" s="104">
        <f>[2]TDSheet!E37/9</f>
        <v>265357</v>
      </c>
      <c r="F29" s="104">
        <f>[2]TDSheet!F37/9</f>
        <v>1542</v>
      </c>
      <c r="G29" s="104">
        <f>[2]TDSheet!G37/9</f>
        <v>353477</v>
      </c>
      <c r="H29" s="115">
        <f t="shared" si="1"/>
        <v>638868</v>
      </c>
      <c r="I29" s="116">
        <v>54.56</v>
      </c>
      <c r="J29" s="104">
        <f t="shared" si="2"/>
        <v>5804</v>
      </c>
      <c r="K29" s="104">
        <f t="shared" si="2"/>
        <v>4285</v>
      </c>
      <c r="L29" s="104">
        <f t="shared" si="2"/>
        <v>144779</v>
      </c>
      <c r="M29" s="104">
        <f t="shared" si="2"/>
        <v>841</v>
      </c>
      <c r="N29" s="104">
        <f t="shared" si="2"/>
        <v>192857</v>
      </c>
      <c r="O29" s="105">
        <f t="shared" si="3"/>
        <v>348566</v>
      </c>
      <c r="P29" s="180"/>
      <c r="Q29" s="182">
        <f t="shared" si="4"/>
        <v>4834</v>
      </c>
      <c r="R29" s="182">
        <f t="shared" si="5"/>
        <v>3569</v>
      </c>
      <c r="S29" s="182">
        <f t="shared" si="6"/>
        <v>120578</v>
      </c>
      <c r="T29" s="182">
        <f t="shared" si="7"/>
        <v>701</v>
      </c>
      <c r="U29" s="182">
        <f t="shared" si="8"/>
        <v>160620</v>
      </c>
      <c r="V29" s="182">
        <f t="shared" si="9"/>
        <v>290302</v>
      </c>
    </row>
    <row r="30" spans="1:22" x14ac:dyDescent="0.2">
      <c r="A30" s="87">
        <v>560060</v>
      </c>
      <c r="B30" s="103" t="s">
        <v>46</v>
      </c>
      <c r="C30" s="104">
        <f>[2]TDSheet!C38/9</f>
        <v>13526</v>
      </c>
      <c r="D30" s="104">
        <f>[2]TDSheet!D38/9</f>
        <v>593438</v>
      </c>
      <c r="E30" s="104">
        <f>[2]TDSheet!E38/9</f>
        <v>115239</v>
      </c>
      <c r="F30" s="104">
        <f>[2]TDSheet!F38/9</f>
        <v>4600</v>
      </c>
      <c r="G30" s="104">
        <f>[2]TDSheet!G38/9</f>
        <v>1478</v>
      </c>
      <c r="H30" s="115">
        <f t="shared" si="1"/>
        <v>728281</v>
      </c>
      <c r="I30" s="116">
        <v>65.73</v>
      </c>
      <c r="J30" s="104">
        <f t="shared" si="2"/>
        <v>8891</v>
      </c>
      <c r="K30" s="104">
        <f t="shared" si="2"/>
        <v>390067</v>
      </c>
      <c r="L30" s="104">
        <f t="shared" si="2"/>
        <v>75747</v>
      </c>
      <c r="M30" s="104">
        <f t="shared" si="2"/>
        <v>3024</v>
      </c>
      <c r="N30" s="104">
        <f t="shared" si="2"/>
        <v>971</v>
      </c>
      <c r="O30" s="105">
        <f t="shared" si="3"/>
        <v>478700</v>
      </c>
      <c r="P30" s="180"/>
      <c r="Q30" s="182">
        <f t="shared" si="4"/>
        <v>4635</v>
      </c>
      <c r="R30" s="182">
        <f t="shared" si="5"/>
        <v>203371</v>
      </c>
      <c r="S30" s="182">
        <f t="shared" si="6"/>
        <v>39492</v>
      </c>
      <c r="T30" s="182">
        <f t="shared" si="7"/>
        <v>1576</v>
      </c>
      <c r="U30" s="182">
        <f t="shared" si="8"/>
        <v>507</v>
      </c>
      <c r="V30" s="182">
        <f t="shared" si="9"/>
        <v>249581</v>
      </c>
    </row>
    <row r="31" spans="1:22" x14ac:dyDescent="0.2">
      <c r="A31" s="87">
        <v>560061</v>
      </c>
      <c r="B31" s="103" t="s">
        <v>47</v>
      </c>
      <c r="C31" s="104">
        <f>[2]TDSheet!C39/9</f>
        <v>20331</v>
      </c>
      <c r="D31" s="104">
        <f>[2]TDSheet!D39/9</f>
        <v>9706</v>
      </c>
      <c r="E31" s="104">
        <f>[2]TDSheet!E39/9</f>
        <v>506981</v>
      </c>
      <c r="F31" s="104">
        <f>[2]TDSheet!F39/9</f>
        <v>453193</v>
      </c>
      <c r="G31" s="104">
        <f>[2]TDSheet!G39/9</f>
        <v>5676</v>
      </c>
      <c r="H31" s="115">
        <f t="shared" si="1"/>
        <v>995887</v>
      </c>
      <c r="I31" s="116">
        <v>51.1</v>
      </c>
      <c r="J31" s="104">
        <f t="shared" si="2"/>
        <v>10389</v>
      </c>
      <c r="K31" s="104">
        <f t="shared" si="2"/>
        <v>4960</v>
      </c>
      <c r="L31" s="104">
        <f t="shared" si="2"/>
        <v>259067</v>
      </c>
      <c r="M31" s="104">
        <f t="shared" si="2"/>
        <v>231582</v>
      </c>
      <c r="N31" s="104">
        <f t="shared" si="2"/>
        <v>2900</v>
      </c>
      <c r="O31" s="105">
        <f t="shared" si="3"/>
        <v>508898</v>
      </c>
      <c r="P31" s="180"/>
      <c r="Q31" s="182">
        <f t="shared" si="4"/>
        <v>9942</v>
      </c>
      <c r="R31" s="182">
        <f t="shared" si="5"/>
        <v>4746</v>
      </c>
      <c r="S31" s="182">
        <f t="shared" si="6"/>
        <v>247914</v>
      </c>
      <c r="T31" s="182">
        <f t="shared" si="7"/>
        <v>221611</v>
      </c>
      <c r="U31" s="182">
        <f t="shared" si="8"/>
        <v>2776</v>
      </c>
      <c r="V31" s="182">
        <f t="shared" si="9"/>
        <v>486989</v>
      </c>
    </row>
    <row r="32" spans="1:22" x14ac:dyDescent="0.2">
      <c r="A32" s="87">
        <v>560062</v>
      </c>
      <c r="B32" s="103" t="s">
        <v>48</v>
      </c>
      <c r="C32" s="104">
        <f>[2]TDSheet!C40/9</f>
        <v>18341</v>
      </c>
      <c r="D32" s="104">
        <f>[2]TDSheet!D40/9</f>
        <v>625630</v>
      </c>
      <c r="E32" s="104">
        <f>[2]TDSheet!E40/9</f>
        <v>68361</v>
      </c>
      <c r="F32" s="104">
        <f>[2]TDSheet!F40/9</f>
        <v>6923</v>
      </c>
      <c r="G32" s="104">
        <f>[2]TDSheet!G40/9</f>
        <v>1010</v>
      </c>
      <c r="H32" s="115">
        <f t="shared" si="1"/>
        <v>720265</v>
      </c>
      <c r="I32" s="116">
        <v>42.33</v>
      </c>
      <c r="J32" s="104">
        <f t="shared" si="2"/>
        <v>7764</v>
      </c>
      <c r="K32" s="104">
        <f t="shared" si="2"/>
        <v>264829</v>
      </c>
      <c r="L32" s="104">
        <f t="shared" si="2"/>
        <v>28937</v>
      </c>
      <c r="M32" s="104">
        <f t="shared" si="2"/>
        <v>2931</v>
      </c>
      <c r="N32" s="104">
        <f t="shared" si="2"/>
        <v>428</v>
      </c>
      <c r="O32" s="105">
        <f t="shared" si="3"/>
        <v>304889</v>
      </c>
      <c r="P32" s="180"/>
      <c r="Q32" s="182">
        <f t="shared" si="4"/>
        <v>10577</v>
      </c>
      <c r="R32" s="182">
        <f t="shared" si="5"/>
        <v>360801</v>
      </c>
      <c r="S32" s="182">
        <f t="shared" si="6"/>
        <v>39424</v>
      </c>
      <c r="T32" s="182">
        <f t="shared" si="7"/>
        <v>3992</v>
      </c>
      <c r="U32" s="182">
        <f t="shared" si="8"/>
        <v>582</v>
      </c>
      <c r="V32" s="182">
        <f t="shared" si="9"/>
        <v>415376</v>
      </c>
    </row>
    <row r="33" spans="1:22" ht="14.25" customHeight="1" x14ac:dyDescent="0.2">
      <c r="A33" s="87">
        <v>560063</v>
      </c>
      <c r="B33" s="103" t="s">
        <v>49</v>
      </c>
      <c r="C33" s="104">
        <f>[2]TDSheet!C41/9</f>
        <v>3597</v>
      </c>
      <c r="D33" s="104">
        <f>[2]TDSheet!D41/9</f>
        <v>3629</v>
      </c>
      <c r="E33" s="104">
        <f>[2]TDSheet!E41/9</f>
        <v>371368</v>
      </c>
      <c r="F33" s="104">
        <f>[2]TDSheet!F41/9</f>
        <v>1887</v>
      </c>
      <c r="G33" s="104">
        <f>[2]TDSheet!G41/9</f>
        <v>401870</v>
      </c>
      <c r="H33" s="115">
        <f t="shared" si="1"/>
        <v>782351</v>
      </c>
      <c r="I33" s="116">
        <v>57.45</v>
      </c>
      <c r="J33" s="104">
        <f t="shared" si="2"/>
        <v>2066</v>
      </c>
      <c r="K33" s="104">
        <f t="shared" si="2"/>
        <v>2085</v>
      </c>
      <c r="L33" s="104">
        <f t="shared" si="2"/>
        <v>213351</v>
      </c>
      <c r="M33" s="104">
        <f t="shared" si="2"/>
        <v>1084</v>
      </c>
      <c r="N33" s="104">
        <f t="shared" si="2"/>
        <v>230874</v>
      </c>
      <c r="O33" s="105">
        <f t="shared" si="3"/>
        <v>449460</v>
      </c>
      <c r="P33" s="180"/>
      <c r="Q33" s="182">
        <f t="shared" si="4"/>
        <v>1531</v>
      </c>
      <c r="R33" s="182">
        <f t="shared" si="5"/>
        <v>1544</v>
      </c>
      <c r="S33" s="182">
        <f t="shared" si="6"/>
        <v>158017</v>
      </c>
      <c r="T33" s="182">
        <f t="shared" si="7"/>
        <v>803</v>
      </c>
      <c r="U33" s="182">
        <f t="shared" si="8"/>
        <v>170996</v>
      </c>
      <c r="V33" s="182">
        <f t="shared" si="9"/>
        <v>332891</v>
      </c>
    </row>
    <row r="34" spans="1:22" x14ac:dyDescent="0.2">
      <c r="A34" s="87">
        <v>560064</v>
      </c>
      <c r="B34" s="103" t="s">
        <v>50</v>
      </c>
      <c r="C34" s="104">
        <f>[2]TDSheet!C42/9</f>
        <v>801678</v>
      </c>
      <c r="D34" s="104">
        <f>[2]TDSheet!D42/9</f>
        <v>19315</v>
      </c>
      <c r="E34" s="104">
        <f>[2]TDSheet!E42/9</f>
        <v>885517</v>
      </c>
      <c r="F34" s="104">
        <f>[2]TDSheet!F42/9</f>
        <v>10116</v>
      </c>
      <c r="G34" s="104">
        <f>[2]TDSheet!G42/9</f>
        <v>2171</v>
      </c>
      <c r="H34" s="115">
        <f t="shared" si="1"/>
        <v>1718797</v>
      </c>
      <c r="I34" s="116">
        <v>79.84</v>
      </c>
      <c r="J34" s="104">
        <f t="shared" si="2"/>
        <v>640060</v>
      </c>
      <c r="K34" s="104">
        <f t="shared" si="2"/>
        <v>15421</v>
      </c>
      <c r="L34" s="104">
        <f t="shared" si="2"/>
        <v>706997</v>
      </c>
      <c r="M34" s="104">
        <f t="shared" si="2"/>
        <v>8077</v>
      </c>
      <c r="N34" s="104">
        <f t="shared" si="2"/>
        <v>1733</v>
      </c>
      <c r="O34" s="105">
        <f t="shared" si="3"/>
        <v>1372288</v>
      </c>
      <c r="P34" s="180"/>
      <c r="Q34" s="182">
        <f t="shared" si="4"/>
        <v>161618</v>
      </c>
      <c r="R34" s="182">
        <f t="shared" si="5"/>
        <v>3894</v>
      </c>
      <c r="S34" s="182">
        <f t="shared" si="6"/>
        <v>178520</v>
      </c>
      <c r="T34" s="182">
        <f t="shared" si="7"/>
        <v>2039</v>
      </c>
      <c r="U34" s="182">
        <f t="shared" si="8"/>
        <v>438</v>
      </c>
      <c r="V34" s="182">
        <f t="shared" si="9"/>
        <v>346509</v>
      </c>
    </row>
    <row r="35" spans="1:22" x14ac:dyDescent="0.2">
      <c r="A35" s="87">
        <v>560065</v>
      </c>
      <c r="B35" s="103" t="s">
        <v>51</v>
      </c>
      <c r="C35" s="104">
        <f>[2]TDSheet!C43/9</f>
        <v>12805</v>
      </c>
      <c r="D35" s="104">
        <f>[2]TDSheet!D43/9</f>
        <v>39070</v>
      </c>
      <c r="E35" s="104">
        <f>[2]TDSheet!E43/9</f>
        <v>238638</v>
      </c>
      <c r="F35" s="104">
        <f>[2]TDSheet!F43/9</f>
        <v>1797</v>
      </c>
      <c r="G35" s="104">
        <f>[2]TDSheet!G43/9</f>
        <v>424095</v>
      </c>
      <c r="H35" s="115">
        <f t="shared" si="1"/>
        <v>716405</v>
      </c>
      <c r="I35" s="116">
        <v>72.989999999999995</v>
      </c>
      <c r="J35" s="104">
        <f t="shared" si="2"/>
        <v>9346</v>
      </c>
      <c r="K35" s="104">
        <f t="shared" si="2"/>
        <v>28517</v>
      </c>
      <c r="L35" s="104">
        <f t="shared" si="2"/>
        <v>174182</v>
      </c>
      <c r="M35" s="104">
        <f t="shared" si="2"/>
        <v>1312</v>
      </c>
      <c r="N35" s="104">
        <f t="shared" si="2"/>
        <v>309547</v>
      </c>
      <c r="O35" s="105">
        <f t="shared" si="3"/>
        <v>522904</v>
      </c>
      <c r="P35" s="180"/>
      <c r="Q35" s="182">
        <f t="shared" si="4"/>
        <v>3459</v>
      </c>
      <c r="R35" s="182">
        <f t="shared" si="5"/>
        <v>10553</v>
      </c>
      <c r="S35" s="182">
        <f t="shared" si="6"/>
        <v>64456</v>
      </c>
      <c r="T35" s="182">
        <f t="shared" si="7"/>
        <v>485</v>
      </c>
      <c r="U35" s="182">
        <f t="shared" si="8"/>
        <v>114548</v>
      </c>
      <c r="V35" s="182">
        <f t="shared" si="9"/>
        <v>193501</v>
      </c>
    </row>
    <row r="36" spans="1:22" x14ac:dyDescent="0.2">
      <c r="A36" s="87">
        <v>560066</v>
      </c>
      <c r="B36" s="103" t="s">
        <v>52</v>
      </c>
      <c r="C36" s="104">
        <f>[2]TDSheet!C44/9</f>
        <v>2310</v>
      </c>
      <c r="D36" s="104">
        <f>[2]TDSheet!D44/9</f>
        <v>11421</v>
      </c>
      <c r="E36" s="104">
        <f>[2]TDSheet!E44/9</f>
        <v>6210</v>
      </c>
      <c r="F36" s="104">
        <f>[2]TDSheet!F44/9</f>
        <v>519275</v>
      </c>
      <c r="G36" s="104">
        <f>[2]TDSheet!G44/9</f>
        <v>4569</v>
      </c>
      <c r="H36" s="115">
        <f t="shared" si="1"/>
        <v>543785</v>
      </c>
      <c r="I36" s="116">
        <v>56.3</v>
      </c>
      <c r="J36" s="104">
        <f t="shared" si="2"/>
        <v>1301</v>
      </c>
      <c r="K36" s="104">
        <f t="shared" si="2"/>
        <v>6430</v>
      </c>
      <c r="L36" s="104">
        <f t="shared" si="2"/>
        <v>3496</v>
      </c>
      <c r="M36" s="104">
        <f t="shared" si="2"/>
        <v>292352</v>
      </c>
      <c r="N36" s="104">
        <f t="shared" si="2"/>
        <v>2572</v>
      </c>
      <c r="O36" s="105">
        <f t="shared" si="3"/>
        <v>306151</v>
      </c>
      <c r="P36" s="180"/>
      <c r="Q36" s="182">
        <f t="shared" si="4"/>
        <v>1009</v>
      </c>
      <c r="R36" s="182">
        <f t="shared" si="5"/>
        <v>4991</v>
      </c>
      <c r="S36" s="182">
        <f t="shared" si="6"/>
        <v>2714</v>
      </c>
      <c r="T36" s="182">
        <f t="shared" si="7"/>
        <v>226923</v>
      </c>
      <c r="U36" s="182">
        <f t="shared" si="8"/>
        <v>1997</v>
      </c>
      <c r="V36" s="182">
        <f t="shared" si="9"/>
        <v>237634</v>
      </c>
    </row>
    <row r="37" spans="1:22" x14ac:dyDescent="0.2">
      <c r="A37" s="87">
        <v>560067</v>
      </c>
      <c r="B37" s="103" t="s">
        <v>53</v>
      </c>
      <c r="C37" s="104">
        <f>[2]TDSheet!C45/9</f>
        <v>16913</v>
      </c>
      <c r="D37" s="104">
        <f>[2]TDSheet!D45/9</f>
        <v>879652</v>
      </c>
      <c r="E37" s="104">
        <f>[2]TDSheet!E45/9</f>
        <v>332734</v>
      </c>
      <c r="F37" s="104">
        <f>[2]TDSheet!F45/9</f>
        <v>10898</v>
      </c>
      <c r="G37" s="104">
        <f>[2]TDSheet!G45/9</f>
        <v>1240</v>
      </c>
      <c r="H37" s="115">
        <f t="shared" si="1"/>
        <v>1241437</v>
      </c>
      <c r="I37" s="116">
        <v>36.909999999999997</v>
      </c>
      <c r="J37" s="104">
        <f t="shared" si="2"/>
        <v>6243</v>
      </c>
      <c r="K37" s="104">
        <f t="shared" si="2"/>
        <v>324680</v>
      </c>
      <c r="L37" s="104">
        <f t="shared" si="2"/>
        <v>122812</v>
      </c>
      <c r="M37" s="104">
        <f t="shared" si="2"/>
        <v>4022</v>
      </c>
      <c r="N37" s="104">
        <f t="shared" si="2"/>
        <v>458</v>
      </c>
      <c r="O37" s="105">
        <f t="shared" si="3"/>
        <v>458215</v>
      </c>
      <c r="P37" s="180"/>
      <c r="Q37" s="182">
        <f t="shared" si="4"/>
        <v>10670</v>
      </c>
      <c r="R37" s="182">
        <f t="shared" si="5"/>
        <v>554972</v>
      </c>
      <c r="S37" s="182">
        <f t="shared" si="6"/>
        <v>209922</v>
      </c>
      <c r="T37" s="182">
        <f t="shared" si="7"/>
        <v>6876</v>
      </c>
      <c r="U37" s="182">
        <f t="shared" si="8"/>
        <v>782</v>
      </c>
      <c r="V37" s="182">
        <f t="shared" si="9"/>
        <v>783222</v>
      </c>
    </row>
    <row r="38" spans="1:22" x14ac:dyDescent="0.2">
      <c r="A38" s="87">
        <v>560068</v>
      </c>
      <c r="B38" s="103" t="s">
        <v>54</v>
      </c>
      <c r="C38" s="104">
        <f>[2]TDSheet!C46/9</f>
        <v>21002</v>
      </c>
      <c r="D38" s="104">
        <f>[2]TDSheet!D46/9</f>
        <v>10295</v>
      </c>
      <c r="E38" s="104">
        <f>[2]TDSheet!E46/9</f>
        <v>792732</v>
      </c>
      <c r="F38" s="104">
        <f>[2]TDSheet!F46/9</f>
        <v>19177</v>
      </c>
      <c r="G38" s="104">
        <f>[2]TDSheet!G46/9</f>
        <v>544197</v>
      </c>
      <c r="H38" s="115">
        <f t="shared" si="1"/>
        <v>1387403</v>
      </c>
      <c r="I38" s="116">
        <v>40.93</v>
      </c>
      <c r="J38" s="104">
        <f t="shared" si="2"/>
        <v>8596</v>
      </c>
      <c r="K38" s="104">
        <f t="shared" si="2"/>
        <v>4214</v>
      </c>
      <c r="L38" s="104">
        <f t="shared" si="2"/>
        <v>324465</v>
      </c>
      <c r="M38" s="104">
        <f t="shared" si="2"/>
        <v>7849</v>
      </c>
      <c r="N38" s="104">
        <f t="shared" si="2"/>
        <v>222740</v>
      </c>
      <c r="O38" s="105">
        <f t="shared" si="3"/>
        <v>567864</v>
      </c>
      <c r="P38" s="180"/>
      <c r="Q38" s="182">
        <f t="shared" si="4"/>
        <v>12406</v>
      </c>
      <c r="R38" s="182">
        <f t="shared" si="5"/>
        <v>6081</v>
      </c>
      <c r="S38" s="182">
        <f t="shared" si="6"/>
        <v>468267</v>
      </c>
      <c r="T38" s="182">
        <f t="shared" si="7"/>
        <v>11328</v>
      </c>
      <c r="U38" s="182">
        <f t="shared" si="8"/>
        <v>321457</v>
      </c>
      <c r="V38" s="182">
        <f t="shared" si="9"/>
        <v>819539</v>
      </c>
    </row>
    <row r="39" spans="1:22" x14ac:dyDescent="0.2">
      <c r="A39" s="87">
        <v>560069</v>
      </c>
      <c r="B39" s="103" t="s">
        <v>55</v>
      </c>
      <c r="C39" s="104">
        <f>[2]TDSheet!C47/9</f>
        <v>715427</v>
      </c>
      <c r="D39" s="104">
        <f>[2]TDSheet!D47/9</f>
        <v>9455</v>
      </c>
      <c r="E39" s="104">
        <f>[2]TDSheet!E47/9</f>
        <v>103342</v>
      </c>
      <c r="F39" s="104">
        <f>[2]TDSheet!F47/9</f>
        <v>13377</v>
      </c>
      <c r="G39" s="104">
        <f>[2]TDSheet!G47/9</f>
        <v>3910</v>
      </c>
      <c r="H39" s="115">
        <f t="shared" si="1"/>
        <v>845511</v>
      </c>
      <c r="I39" s="116">
        <v>63.71</v>
      </c>
      <c r="J39" s="104">
        <f t="shared" si="2"/>
        <v>455799</v>
      </c>
      <c r="K39" s="104">
        <f t="shared" si="2"/>
        <v>6024</v>
      </c>
      <c r="L39" s="104">
        <f t="shared" si="2"/>
        <v>65839</v>
      </c>
      <c r="M39" s="104">
        <f t="shared" si="2"/>
        <v>8522</v>
      </c>
      <c r="N39" s="104">
        <f t="shared" si="2"/>
        <v>2491</v>
      </c>
      <c r="O39" s="105">
        <f t="shared" si="3"/>
        <v>538675</v>
      </c>
      <c r="P39" s="180"/>
      <c r="Q39" s="182">
        <f t="shared" si="4"/>
        <v>259628</v>
      </c>
      <c r="R39" s="182">
        <f t="shared" si="5"/>
        <v>3431</v>
      </c>
      <c r="S39" s="182">
        <f t="shared" si="6"/>
        <v>37503</v>
      </c>
      <c r="T39" s="182">
        <f t="shared" si="7"/>
        <v>4855</v>
      </c>
      <c r="U39" s="182">
        <f t="shared" si="8"/>
        <v>1419</v>
      </c>
      <c r="V39" s="182">
        <f t="shared" si="9"/>
        <v>306836</v>
      </c>
    </row>
    <row r="40" spans="1:22" x14ac:dyDescent="0.2">
      <c r="A40" s="87">
        <v>560070</v>
      </c>
      <c r="B40" s="103" t="s">
        <v>56</v>
      </c>
      <c r="C40" s="104">
        <f>[2]TDSheet!C48/9</f>
        <v>879985</v>
      </c>
      <c r="D40" s="104">
        <f>[2]TDSheet!D48/9</f>
        <v>166216</v>
      </c>
      <c r="E40" s="104">
        <f>[2]TDSheet!E48/9</f>
        <v>843755</v>
      </c>
      <c r="F40" s="104">
        <f>[2]TDSheet!F48/9</f>
        <v>1265911</v>
      </c>
      <c r="G40" s="104">
        <f>[2]TDSheet!G48/9</f>
        <v>68595</v>
      </c>
      <c r="H40" s="115">
        <f t="shared" si="1"/>
        <v>3224462</v>
      </c>
      <c r="I40" s="116">
        <v>60.52</v>
      </c>
      <c r="J40" s="104">
        <f t="shared" si="2"/>
        <v>532567</v>
      </c>
      <c r="K40" s="104">
        <f t="shared" si="2"/>
        <v>100594</v>
      </c>
      <c r="L40" s="104">
        <f t="shared" si="2"/>
        <v>510641</v>
      </c>
      <c r="M40" s="104">
        <f t="shared" si="2"/>
        <v>766129</v>
      </c>
      <c r="N40" s="104">
        <f t="shared" si="2"/>
        <v>41514</v>
      </c>
      <c r="O40" s="105">
        <f t="shared" si="3"/>
        <v>1951445</v>
      </c>
      <c r="P40" s="180"/>
      <c r="Q40" s="182">
        <f t="shared" si="4"/>
        <v>347418</v>
      </c>
      <c r="R40" s="182">
        <f t="shared" si="5"/>
        <v>65622</v>
      </c>
      <c r="S40" s="182">
        <f t="shared" si="6"/>
        <v>333114</v>
      </c>
      <c r="T40" s="182">
        <f t="shared" si="7"/>
        <v>499782</v>
      </c>
      <c r="U40" s="182">
        <f t="shared" si="8"/>
        <v>27081</v>
      </c>
      <c r="V40" s="182">
        <f t="shared" si="9"/>
        <v>1273017</v>
      </c>
    </row>
    <row r="41" spans="1:22" x14ac:dyDescent="0.2">
      <c r="A41" s="87">
        <v>560071</v>
      </c>
      <c r="B41" s="103" t="s">
        <v>57</v>
      </c>
      <c r="C41" s="104">
        <f>[2]TDSheet!C49/9</f>
        <v>7518</v>
      </c>
      <c r="D41" s="104">
        <f>[2]TDSheet!D49/9</f>
        <v>9422</v>
      </c>
      <c r="E41" s="104">
        <f>[2]TDSheet!E49/9</f>
        <v>855668</v>
      </c>
      <c r="F41" s="104">
        <f>[2]TDSheet!F49/9</f>
        <v>2380</v>
      </c>
      <c r="G41" s="104">
        <f>[2]TDSheet!G49/9</f>
        <v>153833</v>
      </c>
      <c r="H41" s="115">
        <f t="shared" si="1"/>
        <v>1028821</v>
      </c>
      <c r="I41" s="116">
        <v>56.36</v>
      </c>
      <c r="J41" s="104">
        <f t="shared" si="2"/>
        <v>4237</v>
      </c>
      <c r="K41" s="104">
        <f t="shared" si="2"/>
        <v>5310</v>
      </c>
      <c r="L41" s="104">
        <f t="shared" si="2"/>
        <v>482254</v>
      </c>
      <c r="M41" s="104">
        <f t="shared" si="2"/>
        <v>1341</v>
      </c>
      <c r="N41" s="104">
        <f t="shared" si="2"/>
        <v>86700</v>
      </c>
      <c r="O41" s="105">
        <f t="shared" si="3"/>
        <v>579842</v>
      </c>
      <c r="P41" s="180"/>
      <c r="Q41" s="182">
        <f t="shared" si="4"/>
        <v>3281</v>
      </c>
      <c r="R41" s="182">
        <f t="shared" si="5"/>
        <v>4112</v>
      </c>
      <c r="S41" s="182">
        <f t="shared" si="6"/>
        <v>373414</v>
      </c>
      <c r="T41" s="182">
        <f t="shared" si="7"/>
        <v>1039</v>
      </c>
      <c r="U41" s="182">
        <f t="shared" si="8"/>
        <v>67133</v>
      </c>
      <c r="V41" s="182">
        <f t="shared" si="9"/>
        <v>448979</v>
      </c>
    </row>
    <row r="42" spans="1:22" x14ac:dyDescent="0.2">
      <c r="A42" s="87">
        <v>560072</v>
      </c>
      <c r="B42" s="103" t="s">
        <v>58</v>
      </c>
      <c r="C42" s="104">
        <f>[2]TDSheet!C50/9</f>
        <v>23100</v>
      </c>
      <c r="D42" s="104">
        <f>[2]TDSheet!D50/9</f>
        <v>34172</v>
      </c>
      <c r="E42" s="104">
        <f>[2]TDSheet!E50/9</f>
        <v>768446</v>
      </c>
      <c r="F42" s="104">
        <f>[2]TDSheet!F50/9</f>
        <v>215074</v>
      </c>
      <c r="G42" s="104">
        <f>[2]TDSheet!G50/9</f>
        <v>5383</v>
      </c>
      <c r="H42" s="115">
        <f t="shared" si="1"/>
        <v>1046175</v>
      </c>
      <c r="I42" s="116">
        <v>59.53</v>
      </c>
      <c r="J42" s="104">
        <f t="shared" si="2"/>
        <v>13751</v>
      </c>
      <c r="K42" s="104">
        <f t="shared" si="2"/>
        <v>20343</v>
      </c>
      <c r="L42" s="104">
        <f t="shared" si="2"/>
        <v>457456</v>
      </c>
      <c r="M42" s="104">
        <f t="shared" si="2"/>
        <v>128034</v>
      </c>
      <c r="N42" s="104">
        <f t="shared" si="2"/>
        <v>3204</v>
      </c>
      <c r="O42" s="105">
        <f t="shared" si="3"/>
        <v>622788</v>
      </c>
      <c r="P42" s="180"/>
      <c r="Q42" s="182">
        <f t="shared" si="4"/>
        <v>9349</v>
      </c>
      <c r="R42" s="182">
        <f t="shared" si="5"/>
        <v>13829</v>
      </c>
      <c r="S42" s="182">
        <f t="shared" si="6"/>
        <v>310990</v>
      </c>
      <c r="T42" s="182">
        <f t="shared" si="7"/>
        <v>87040</v>
      </c>
      <c r="U42" s="182">
        <f t="shared" si="8"/>
        <v>2179</v>
      </c>
      <c r="V42" s="182">
        <f t="shared" si="9"/>
        <v>423387</v>
      </c>
    </row>
    <row r="43" spans="1:22" x14ac:dyDescent="0.2">
      <c r="A43" s="87">
        <v>560073</v>
      </c>
      <c r="B43" s="103" t="s">
        <v>59</v>
      </c>
      <c r="C43" s="104">
        <f>[2]TDSheet!C51/9</f>
        <v>7015</v>
      </c>
      <c r="D43" s="104">
        <f>[2]TDSheet!D51/9</f>
        <v>4220</v>
      </c>
      <c r="E43" s="104">
        <f>[2]TDSheet!E51/9</f>
        <v>313564</v>
      </c>
      <c r="F43" s="104">
        <f>[2]TDSheet!F51/9</f>
        <v>262745</v>
      </c>
      <c r="G43" s="104">
        <f>[2]TDSheet!G51/9</f>
        <v>2567</v>
      </c>
      <c r="H43" s="115">
        <f t="shared" si="1"/>
        <v>590111</v>
      </c>
      <c r="I43" s="116">
        <v>41.43</v>
      </c>
      <c r="J43" s="104">
        <f t="shared" si="2"/>
        <v>2906</v>
      </c>
      <c r="K43" s="104">
        <f t="shared" si="2"/>
        <v>1748</v>
      </c>
      <c r="L43" s="104">
        <f t="shared" si="2"/>
        <v>129910</v>
      </c>
      <c r="M43" s="104">
        <f t="shared" si="2"/>
        <v>108855</v>
      </c>
      <c r="N43" s="104">
        <f t="shared" si="2"/>
        <v>1064</v>
      </c>
      <c r="O43" s="105">
        <f t="shared" si="3"/>
        <v>244483</v>
      </c>
      <c r="P43" s="180"/>
      <c r="Q43" s="182">
        <f t="shared" si="4"/>
        <v>4109</v>
      </c>
      <c r="R43" s="182">
        <f t="shared" si="5"/>
        <v>2472</v>
      </c>
      <c r="S43" s="182">
        <f t="shared" si="6"/>
        <v>183654</v>
      </c>
      <c r="T43" s="182">
        <f t="shared" si="7"/>
        <v>153890</v>
      </c>
      <c r="U43" s="182">
        <f t="shared" si="8"/>
        <v>1503</v>
      </c>
      <c r="V43" s="182">
        <f t="shared" si="9"/>
        <v>345628</v>
      </c>
    </row>
    <row r="44" spans="1:22" x14ac:dyDescent="0.2">
      <c r="A44" s="87">
        <v>560074</v>
      </c>
      <c r="B44" s="103" t="s">
        <v>60</v>
      </c>
      <c r="C44" s="104">
        <f>[2]TDSheet!C52/9</f>
        <v>44945</v>
      </c>
      <c r="D44" s="104">
        <f>[2]TDSheet!D52/9</f>
        <v>23119</v>
      </c>
      <c r="E44" s="104">
        <f>[2]TDSheet!E52/9</f>
        <v>575665</v>
      </c>
      <c r="F44" s="104">
        <f>[2]TDSheet!F52/9</f>
        <v>339037</v>
      </c>
      <c r="G44" s="104">
        <f>[2]TDSheet!G52/9</f>
        <v>4916</v>
      </c>
      <c r="H44" s="115">
        <f t="shared" si="1"/>
        <v>987682</v>
      </c>
      <c r="I44" s="116">
        <v>41.56</v>
      </c>
      <c r="J44" s="104">
        <f t="shared" si="2"/>
        <v>18679</v>
      </c>
      <c r="K44" s="104">
        <f t="shared" si="2"/>
        <v>9608</v>
      </c>
      <c r="L44" s="104">
        <f t="shared" si="2"/>
        <v>239246</v>
      </c>
      <c r="M44" s="104">
        <f t="shared" si="2"/>
        <v>140904</v>
      </c>
      <c r="N44" s="104">
        <f t="shared" si="2"/>
        <v>2043</v>
      </c>
      <c r="O44" s="105">
        <f t="shared" si="3"/>
        <v>410480</v>
      </c>
      <c r="P44" s="180"/>
      <c r="Q44" s="182">
        <f t="shared" si="4"/>
        <v>26266</v>
      </c>
      <c r="R44" s="182">
        <f t="shared" si="5"/>
        <v>13511</v>
      </c>
      <c r="S44" s="182">
        <f t="shared" si="6"/>
        <v>336419</v>
      </c>
      <c r="T44" s="182">
        <f t="shared" si="7"/>
        <v>198133</v>
      </c>
      <c r="U44" s="182">
        <f t="shared" si="8"/>
        <v>2873</v>
      </c>
      <c r="V44" s="182">
        <f t="shared" si="9"/>
        <v>577202</v>
      </c>
    </row>
    <row r="45" spans="1:22" x14ac:dyDescent="0.2">
      <c r="A45" s="87">
        <v>560075</v>
      </c>
      <c r="B45" s="103" t="s">
        <v>61</v>
      </c>
      <c r="C45" s="104">
        <f>[2]TDSheet!C53/9</f>
        <v>1437149</v>
      </c>
      <c r="D45" s="104">
        <f>[2]TDSheet!D53/9</f>
        <v>20394</v>
      </c>
      <c r="E45" s="104">
        <f>[2]TDSheet!E53/9</f>
        <v>170669</v>
      </c>
      <c r="F45" s="104">
        <f>[2]TDSheet!F53/9</f>
        <v>18997</v>
      </c>
      <c r="G45" s="104">
        <f>[2]TDSheet!G53/9</f>
        <v>6748</v>
      </c>
      <c r="H45" s="115">
        <f t="shared" si="1"/>
        <v>1653957</v>
      </c>
      <c r="I45" s="116">
        <v>45.08</v>
      </c>
      <c r="J45" s="104">
        <f t="shared" si="2"/>
        <v>647867</v>
      </c>
      <c r="K45" s="104">
        <f t="shared" si="2"/>
        <v>9194</v>
      </c>
      <c r="L45" s="104">
        <f t="shared" si="2"/>
        <v>76938</v>
      </c>
      <c r="M45" s="104">
        <f t="shared" si="2"/>
        <v>8564</v>
      </c>
      <c r="N45" s="104">
        <f t="shared" si="2"/>
        <v>3042</v>
      </c>
      <c r="O45" s="105">
        <f t="shared" si="3"/>
        <v>745605</v>
      </c>
      <c r="P45" s="180"/>
      <c r="Q45" s="182">
        <f t="shared" si="4"/>
        <v>789282</v>
      </c>
      <c r="R45" s="182">
        <f t="shared" si="5"/>
        <v>11200</v>
      </c>
      <c r="S45" s="182">
        <f t="shared" si="6"/>
        <v>93731</v>
      </c>
      <c r="T45" s="182">
        <f t="shared" si="7"/>
        <v>10433</v>
      </c>
      <c r="U45" s="182">
        <f t="shared" si="8"/>
        <v>3706</v>
      </c>
      <c r="V45" s="182">
        <f t="shared" si="9"/>
        <v>908352</v>
      </c>
    </row>
    <row r="46" spans="1:22" x14ac:dyDescent="0.2">
      <c r="A46" s="87">
        <v>560076</v>
      </c>
      <c r="B46" s="103" t="s">
        <v>62</v>
      </c>
      <c r="C46" s="104">
        <f>[2]TDSheet!C54/9</f>
        <v>11519</v>
      </c>
      <c r="D46" s="104">
        <f>[2]TDSheet!D54/9</f>
        <v>495492</v>
      </c>
      <c r="E46" s="104">
        <f>[2]TDSheet!E54/9</f>
        <v>38433</v>
      </c>
      <c r="F46" s="104">
        <f>[2]TDSheet!F54/9</f>
        <v>3852</v>
      </c>
      <c r="G46" s="104">
        <f>[2]TDSheet!G54/9</f>
        <v>1057</v>
      </c>
      <c r="H46" s="115">
        <f t="shared" si="1"/>
        <v>550353</v>
      </c>
      <c r="I46" s="116">
        <v>48.13</v>
      </c>
      <c r="J46" s="104">
        <f t="shared" si="2"/>
        <v>5544</v>
      </c>
      <c r="K46" s="104">
        <f t="shared" si="2"/>
        <v>238480</v>
      </c>
      <c r="L46" s="104">
        <f t="shared" si="2"/>
        <v>18498</v>
      </c>
      <c r="M46" s="104">
        <f t="shared" si="2"/>
        <v>1854</v>
      </c>
      <c r="N46" s="104">
        <f t="shared" si="2"/>
        <v>509</v>
      </c>
      <c r="O46" s="105">
        <f t="shared" si="3"/>
        <v>264885</v>
      </c>
      <c r="P46" s="180"/>
      <c r="Q46" s="182">
        <f t="shared" si="4"/>
        <v>5975</v>
      </c>
      <c r="R46" s="182">
        <f t="shared" si="5"/>
        <v>257012</v>
      </c>
      <c r="S46" s="182">
        <f t="shared" si="6"/>
        <v>19935</v>
      </c>
      <c r="T46" s="182">
        <f t="shared" si="7"/>
        <v>1998</v>
      </c>
      <c r="U46" s="182">
        <f t="shared" si="8"/>
        <v>548</v>
      </c>
      <c r="V46" s="182">
        <f t="shared" si="9"/>
        <v>285468</v>
      </c>
    </row>
    <row r="47" spans="1:22" x14ac:dyDescent="0.2">
      <c r="A47" s="87">
        <v>560077</v>
      </c>
      <c r="B47" s="103" t="s">
        <v>63</v>
      </c>
      <c r="C47" s="104">
        <f>[2]TDSheet!C55/9</f>
        <v>2657</v>
      </c>
      <c r="D47" s="104">
        <f>[2]TDSheet!D55/9</f>
        <v>3237</v>
      </c>
      <c r="E47" s="104">
        <f>[2]TDSheet!E55/9</f>
        <v>255147</v>
      </c>
      <c r="F47" s="104">
        <f>[2]TDSheet!F55/9</f>
        <v>706</v>
      </c>
      <c r="G47" s="104">
        <f>[2]TDSheet!G55/9</f>
        <v>320512</v>
      </c>
      <c r="H47" s="115">
        <f t="shared" si="1"/>
        <v>582259</v>
      </c>
      <c r="I47" s="116">
        <v>54.54</v>
      </c>
      <c r="J47" s="104">
        <f t="shared" si="2"/>
        <v>1449</v>
      </c>
      <c r="K47" s="104">
        <f t="shared" si="2"/>
        <v>1765</v>
      </c>
      <c r="L47" s="104">
        <f t="shared" si="2"/>
        <v>139157</v>
      </c>
      <c r="M47" s="104">
        <f t="shared" si="2"/>
        <v>385</v>
      </c>
      <c r="N47" s="104">
        <f t="shared" si="2"/>
        <v>174807</v>
      </c>
      <c r="O47" s="105">
        <f t="shared" si="3"/>
        <v>317563</v>
      </c>
      <c r="P47" s="180"/>
      <c r="Q47" s="182">
        <f t="shared" si="4"/>
        <v>1208</v>
      </c>
      <c r="R47" s="182">
        <f t="shared" si="5"/>
        <v>1472</v>
      </c>
      <c r="S47" s="182">
        <f t="shared" si="6"/>
        <v>115990</v>
      </c>
      <c r="T47" s="182">
        <f t="shared" si="7"/>
        <v>321</v>
      </c>
      <c r="U47" s="182">
        <f t="shared" si="8"/>
        <v>145705</v>
      </c>
      <c r="V47" s="182">
        <f t="shared" si="9"/>
        <v>264696</v>
      </c>
    </row>
    <row r="48" spans="1:22" x14ac:dyDescent="0.2">
      <c r="A48" s="87">
        <v>560078</v>
      </c>
      <c r="B48" s="103" t="s">
        <v>64</v>
      </c>
      <c r="C48" s="104">
        <f>[2]TDSheet!C56/9</f>
        <v>1392502</v>
      </c>
      <c r="D48" s="104">
        <f>[2]TDSheet!D56/9</f>
        <v>198063</v>
      </c>
      <c r="E48" s="104">
        <f>[2]TDSheet!E56/9</f>
        <v>278536</v>
      </c>
      <c r="F48" s="104">
        <f>[2]TDSheet!F56/9</f>
        <v>13838</v>
      </c>
      <c r="G48" s="104">
        <f>[2]TDSheet!G56/9</f>
        <v>71080</v>
      </c>
      <c r="H48" s="115">
        <f t="shared" si="1"/>
        <v>1954019</v>
      </c>
      <c r="I48" s="116">
        <v>66.48</v>
      </c>
      <c r="J48" s="104">
        <f t="shared" si="2"/>
        <v>925735</v>
      </c>
      <c r="K48" s="104">
        <f t="shared" si="2"/>
        <v>131672</v>
      </c>
      <c r="L48" s="104">
        <f t="shared" si="2"/>
        <v>185171</v>
      </c>
      <c r="M48" s="104">
        <f t="shared" si="2"/>
        <v>9200</v>
      </c>
      <c r="N48" s="104">
        <f t="shared" si="2"/>
        <v>47254</v>
      </c>
      <c r="O48" s="105">
        <f t="shared" si="3"/>
        <v>1299032</v>
      </c>
      <c r="P48" s="180"/>
      <c r="Q48" s="182">
        <f t="shared" si="4"/>
        <v>466767</v>
      </c>
      <c r="R48" s="182">
        <f t="shared" si="5"/>
        <v>66391</v>
      </c>
      <c r="S48" s="182">
        <f t="shared" si="6"/>
        <v>93365</v>
      </c>
      <c r="T48" s="182">
        <f t="shared" si="7"/>
        <v>4638</v>
      </c>
      <c r="U48" s="182">
        <f t="shared" si="8"/>
        <v>23826</v>
      </c>
      <c r="V48" s="182">
        <f t="shared" si="9"/>
        <v>654987</v>
      </c>
    </row>
    <row r="49" spans="1:22" x14ac:dyDescent="0.2">
      <c r="A49" s="87">
        <v>560079</v>
      </c>
      <c r="B49" s="103" t="s">
        <v>65</v>
      </c>
      <c r="C49" s="104">
        <f>[2]TDSheet!C57/9</f>
        <v>28662</v>
      </c>
      <c r="D49" s="104">
        <f>[2]TDSheet!D57/9</f>
        <v>464641</v>
      </c>
      <c r="E49" s="104">
        <f>[2]TDSheet!E57/9</f>
        <v>224905</v>
      </c>
      <c r="F49" s="104">
        <f>[2]TDSheet!F57/9</f>
        <v>4798</v>
      </c>
      <c r="G49" s="104">
        <f>[2]TDSheet!G57/9</f>
        <v>1105008</v>
      </c>
      <c r="H49" s="115">
        <f t="shared" si="1"/>
        <v>1828014</v>
      </c>
      <c r="I49" s="116">
        <v>42.11</v>
      </c>
      <c r="J49" s="104">
        <f t="shared" si="2"/>
        <v>12070</v>
      </c>
      <c r="K49" s="104">
        <f t="shared" si="2"/>
        <v>195660</v>
      </c>
      <c r="L49" s="104">
        <f t="shared" si="2"/>
        <v>94707</v>
      </c>
      <c r="M49" s="104">
        <f t="shared" si="2"/>
        <v>2020</v>
      </c>
      <c r="N49" s="104">
        <f t="shared" si="2"/>
        <v>465319</v>
      </c>
      <c r="O49" s="105">
        <f t="shared" si="3"/>
        <v>769776</v>
      </c>
      <c r="P49" s="180"/>
      <c r="Q49" s="182">
        <f t="shared" si="4"/>
        <v>16592</v>
      </c>
      <c r="R49" s="182">
        <f t="shared" si="5"/>
        <v>268981</v>
      </c>
      <c r="S49" s="182">
        <f t="shared" si="6"/>
        <v>130198</v>
      </c>
      <c r="T49" s="182">
        <f t="shared" si="7"/>
        <v>2778</v>
      </c>
      <c r="U49" s="182">
        <f t="shared" si="8"/>
        <v>639689</v>
      </c>
      <c r="V49" s="182">
        <f t="shared" si="9"/>
        <v>1058238</v>
      </c>
    </row>
    <row r="50" spans="1:22" x14ac:dyDescent="0.2">
      <c r="A50" s="87">
        <v>560080</v>
      </c>
      <c r="B50" s="103" t="s">
        <v>66</v>
      </c>
      <c r="C50" s="104">
        <f>[2]TDSheet!C58/9</f>
        <v>10602</v>
      </c>
      <c r="D50" s="104">
        <f>[2]TDSheet!D58/9</f>
        <v>7614</v>
      </c>
      <c r="E50" s="104">
        <f>[2]TDSheet!E58/9</f>
        <v>649149</v>
      </c>
      <c r="F50" s="104">
        <f>[2]TDSheet!F58/9</f>
        <v>5210</v>
      </c>
      <c r="G50" s="104">
        <f>[2]TDSheet!G58/9</f>
        <v>281726</v>
      </c>
      <c r="H50" s="115">
        <f t="shared" si="1"/>
        <v>954301</v>
      </c>
      <c r="I50" s="116">
        <v>54.77</v>
      </c>
      <c r="J50" s="104">
        <f t="shared" si="2"/>
        <v>5807</v>
      </c>
      <c r="K50" s="104">
        <f t="shared" si="2"/>
        <v>4170</v>
      </c>
      <c r="L50" s="104">
        <f t="shared" si="2"/>
        <v>355539</v>
      </c>
      <c r="M50" s="104">
        <f t="shared" si="2"/>
        <v>2854</v>
      </c>
      <c r="N50" s="104">
        <f t="shared" si="2"/>
        <v>154301</v>
      </c>
      <c r="O50" s="105">
        <f t="shared" si="3"/>
        <v>522671</v>
      </c>
      <c r="P50" s="180"/>
      <c r="Q50" s="182">
        <f t="shared" si="4"/>
        <v>4795</v>
      </c>
      <c r="R50" s="182">
        <f t="shared" si="5"/>
        <v>3444</v>
      </c>
      <c r="S50" s="182">
        <f t="shared" si="6"/>
        <v>293610</v>
      </c>
      <c r="T50" s="182">
        <f t="shared" si="7"/>
        <v>2356</v>
      </c>
      <c r="U50" s="182">
        <f t="shared" si="8"/>
        <v>127425</v>
      </c>
      <c r="V50" s="182">
        <f t="shared" si="9"/>
        <v>431630</v>
      </c>
    </row>
    <row r="51" spans="1:22" x14ac:dyDescent="0.2">
      <c r="A51" s="87">
        <v>560081</v>
      </c>
      <c r="B51" s="103" t="s">
        <v>67</v>
      </c>
      <c r="C51" s="104">
        <f>[2]TDSheet!C59/9</f>
        <v>27656</v>
      </c>
      <c r="D51" s="104">
        <f>[2]TDSheet!D59/9</f>
        <v>89358</v>
      </c>
      <c r="E51" s="104">
        <f>[2]TDSheet!E59/9</f>
        <v>18581</v>
      </c>
      <c r="F51" s="104">
        <f>[2]TDSheet!F59/9</f>
        <v>5215</v>
      </c>
      <c r="G51" s="104">
        <f>[2]TDSheet!G59/9</f>
        <v>1019173</v>
      </c>
      <c r="H51" s="115">
        <f t="shared" si="1"/>
        <v>1159983</v>
      </c>
      <c r="I51" s="116">
        <v>43.27</v>
      </c>
      <c r="J51" s="104">
        <f t="shared" si="2"/>
        <v>11967</v>
      </c>
      <c r="K51" s="104">
        <f t="shared" si="2"/>
        <v>38665</v>
      </c>
      <c r="L51" s="104">
        <f t="shared" si="2"/>
        <v>8040</v>
      </c>
      <c r="M51" s="104">
        <f t="shared" si="2"/>
        <v>2257</v>
      </c>
      <c r="N51" s="104">
        <f t="shared" si="2"/>
        <v>440996</v>
      </c>
      <c r="O51" s="105">
        <f t="shared" si="3"/>
        <v>501925</v>
      </c>
      <c r="P51" s="180"/>
      <c r="Q51" s="182">
        <f t="shared" si="4"/>
        <v>15689</v>
      </c>
      <c r="R51" s="182">
        <f t="shared" si="5"/>
        <v>50693</v>
      </c>
      <c r="S51" s="182">
        <f t="shared" si="6"/>
        <v>10541</v>
      </c>
      <c r="T51" s="182">
        <f t="shared" si="7"/>
        <v>2958</v>
      </c>
      <c r="U51" s="182">
        <f t="shared" si="8"/>
        <v>578177</v>
      </c>
      <c r="V51" s="182">
        <f t="shared" si="9"/>
        <v>658058</v>
      </c>
    </row>
    <row r="52" spans="1:22" x14ac:dyDescent="0.2">
      <c r="A52" s="87">
        <v>560082</v>
      </c>
      <c r="B52" s="103" t="s">
        <v>68</v>
      </c>
      <c r="C52" s="104">
        <f>[2]TDSheet!C60/9</f>
        <v>15237</v>
      </c>
      <c r="D52" s="104">
        <f>[2]TDSheet!D60/9</f>
        <v>6804</v>
      </c>
      <c r="E52" s="104">
        <f>[2]TDSheet!E60/9</f>
        <v>407031</v>
      </c>
      <c r="F52" s="104">
        <f>[2]TDSheet!F60/9</f>
        <v>382397</v>
      </c>
      <c r="G52" s="104">
        <f>[2]TDSheet!G60/9</f>
        <v>1526</v>
      </c>
      <c r="H52" s="115">
        <f t="shared" si="1"/>
        <v>812995</v>
      </c>
      <c r="I52" s="116">
        <v>47.78</v>
      </c>
      <c r="J52" s="104">
        <f t="shared" si="2"/>
        <v>7280</v>
      </c>
      <c r="K52" s="104">
        <f t="shared" si="2"/>
        <v>3251</v>
      </c>
      <c r="L52" s="104">
        <f t="shared" si="2"/>
        <v>194479</v>
      </c>
      <c r="M52" s="104">
        <f t="shared" si="2"/>
        <v>182709</v>
      </c>
      <c r="N52" s="104">
        <f t="shared" si="2"/>
        <v>729</v>
      </c>
      <c r="O52" s="105">
        <f t="shared" si="3"/>
        <v>388448</v>
      </c>
      <c r="P52" s="180"/>
      <c r="Q52" s="182">
        <f t="shared" si="4"/>
        <v>7957</v>
      </c>
      <c r="R52" s="182">
        <f t="shared" si="5"/>
        <v>3553</v>
      </c>
      <c r="S52" s="182">
        <f t="shared" si="6"/>
        <v>212552</v>
      </c>
      <c r="T52" s="182">
        <f t="shared" si="7"/>
        <v>199688</v>
      </c>
      <c r="U52" s="182">
        <f t="shared" si="8"/>
        <v>797</v>
      </c>
      <c r="V52" s="182">
        <f t="shared" si="9"/>
        <v>424547</v>
      </c>
    </row>
    <row r="53" spans="1:22" x14ac:dyDescent="0.2">
      <c r="A53" s="87">
        <v>560083</v>
      </c>
      <c r="B53" s="103" t="s">
        <v>69</v>
      </c>
      <c r="C53" s="104">
        <f>[2]TDSheet!C61/9</f>
        <v>16049</v>
      </c>
      <c r="D53" s="104">
        <f>[2]TDSheet!D61/9</f>
        <v>9665</v>
      </c>
      <c r="E53" s="104">
        <f>[2]TDSheet!E61/9</f>
        <v>349378</v>
      </c>
      <c r="F53" s="104">
        <f>[2]TDSheet!F61/9</f>
        <v>379527</v>
      </c>
      <c r="G53" s="104">
        <f>[2]TDSheet!G61/9</f>
        <v>2418</v>
      </c>
      <c r="H53" s="115">
        <f t="shared" si="1"/>
        <v>757037</v>
      </c>
      <c r="I53" s="116">
        <v>51.54</v>
      </c>
      <c r="J53" s="104">
        <f t="shared" si="2"/>
        <v>8272</v>
      </c>
      <c r="K53" s="104">
        <f t="shared" si="2"/>
        <v>4981</v>
      </c>
      <c r="L53" s="104">
        <f t="shared" si="2"/>
        <v>180069</v>
      </c>
      <c r="M53" s="104">
        <f t="shared" si="2"/>
        <v>195608</v>
      </c>
      <c r="N53" s="104">
        <f t="shared" si="2"/>
        <v>1246</v>
      </c>
      <c r="O53" s="105">
        <f t="shared" si="3"/>
        <v>390176</v>
      </c>
      <c r="P53" s="180"/>
      <c r="Q53" s="182">
        <f t="shared" si="4"/>
        <v>7777</v>
      </c>
      <c r="R53" s="182">
        <f t="shared" si="5"/>
        <v>4684</v>
      </c>
      <c r="S53" s="182">
        <f t="shared" si="6"/>
        <v>169309</v>
      </c>
      <c r="T53" s="182">
        <f t="shared" si="7"/>
        <v>183919</v>
      </c>
      <c r="U53" s="182">
        <f t="shared" si="8"/>
        <v>1172</v>
      </c>
      <c r="V53" s="182">
        <f t="shared" si="9"/>
        <v>366861</v>
      </c>
    </row>
    <row r="54" spans="1:22" x14ac:dyDescent="0.2">
      <c r="A54" s="87">
        <v>560084</v>
      </c>
      <c r="B54" s="103" t="s">
        <v>70</v>
      </c>
      <c r="C54" s="104">
        <f>[2]TDSheet!C62/9</f>
        <v>12046</v>
      </c>
      <c r="D54" s="104">
        <f>[2]TDSheet!D62/9</f>
        <v>1009593</v>
      </c>
      <c r="E54" s="104">
        <f>[2]TDSheet!E62/9</f>
        <v>232418</v>
      </c>
      <c r="F54" s="104">
        <f>[2]TDSheet!F62/9</f>
        <v>5447</v>
      </c>
      <c r="G54" s="104">
        <f>[2]TDSheet!G62/9</f>
        <v>2381</v>
      </c>
      <c r="H54" s="115">
        <f t="shared" si="1"/>
        <v>1261885</v>
      </c>
      <c r="I54" s="116">
        <v>32.36</v>
      </c>
      <c r="J54" s="104">
        <f t="shared" si="2"/>
        <v>3898</v>
      </c>
      <c r="K54" s="104">
        <f t="shared" si="2"/>
        <v>326704</v>
      </c>
      <c r="L54" s="104">
        <f t="shared" si="2"/>
        <v>75210</v>
      </c>
      <c r="M54" s="104">
        <f t="shared" si="2"/>
        <v>1763</v>
      </c>
      <c r="N54" s="104">
        <f t="shared" si="2"/>
        <v>770</v>
      </c>
      <c r="O54" s="105">
        <f t="shared" si="3"/>
        <v>408345</v>
      </c>
      <c r="P54" s="180"/>
      <c r="Q54" s="182">
        <f t="shared" si="4"/>
        <v>8148</v>
      </c>
      <c r="R54" s="182">
        <f t="shared" si="5"/>
        <v>682889</v>
      </c>
      <c r="S54" s="182">
        <f t="shared" si="6"/>
        <v>157208</v>
      </c>
      <c r="T54" s="182">
        <f t="shared" si="7"/>
        <v>3684</v>
      </c>
      <c r="U54" s="182">
        <f t="shared" si="8"/>
        <v>1611</v>
      </c>
      <c r="V54" s="182">
        <f t="shared" si="9"/>
        <v>853540</v>
      </c>
    </row>
    <row r="55" spans="1:22" ht="25.5" x14ac:dyDescent="0.2">
      <c r="A55" s="87">
        <v>560085</v>
      </c>
      <c r="B55" s="103" t="s">
        <v>71</v>
      </c>
      <c r="C55" s="104">
        <f>[2]TDSheet!C63/9</f>
        <v>125231</v>
      </c>
      <c r="D55" s="104">
        <f>[2]TDSheet!D63/9</f>
        <v>48254</v>
      </c>
      <c r="E55" s="104">
        <f>[2]TDSheet!E63/9</f>
        <v>72604</v>
      </c>
      <c r="F55" s="104">
        <f>[2]TDSheet!F63/9</f>
        <v>65843</v>
      </c>
      <c r="G55" s="104">
        <f>[2]TDSheet!G63/9</f>
        <v>26328</v>
      </c>
      <c r="H55" s="115">
        <f t="shared" si="1"/>
        <v>338260</v>
      </c>
      <c r="I55" s="116">
        <v>54.99</v>
      </c>
      <c r="J55" s="104">
        <f t="shared" si="2"/>
        <v>68865</v>
      </c>
      <c r="K55" s="104">
        <f t="shared" si="2"/>
        <v>26535</v>
      </c>
      <c r="L55" s="104">
        <f t="shared" si="2"/>
        <v>39925</v>
      </c>
      <c r="M55" s="104">
        <f t="shared" si="2"/>
        <v>36207</v>
      </c>
      <c r="N55" s="104">
        <f t="shared" si="2"/>
        <v>14478</v>
      </c>
      <c r="O55" s="105">
        <f t="shared" si="3"/>
        <v>186010</v>
      </c>
      <c r="P55" s="180"/>
      <c r="Q55" s="182">
        <f t="shared" si="4"/>
        <v>56366</v>
      </c>
      <c r="R55" s="182">
        <f t="shared" si="5"/>
        <v>21719</v>
      </c>
      <c r="S55" s="182">
        <f t="shared" si="6"/>
        <v>32679</v>
      </c>
      <c r="T55" s="182">
        <f t="shared" si="7"/>
        <v>29636</v>
      </c>
      <c r="U55" s="182">
        <f t="shared" si="8"/>
        <v>11850</v>
      </c>
      <c r="V55" s="182">
        <f t="shared" si="9"/>
        <v>152250</v>
      </c>
    </row>
    <row r="56" spans="1:22" ht="25.5" x14ac:dyDescent="0.2">
      <c r="A56" s="87">
        <v>560086</v>
      </c>
      <c r="B56" s="103" t="s">
        <v>72</v>
      </c>
      <c r="C56" s="104">
        <f>[2]TDSheet!C64/9</f>
        <v>288588</v>
      </c>
      <c r="D56" s="104">
        <f>[2]TDSheet!D64/9</f>
        <v>55476</v>
      </c>
      <c r="E56" s="104">
        <f>[2]TDSheet!E64/9</f>
        <v>211546</v>
      </c>
      <c r="F56" s="104">
        <f>[2]TDSheet!F64/9</f>
        <v>48553</v>
      </c>
      <c r="G56" s="104">
        <f>[2]TDSheet!G64/9</f>
        <v>30236</v>
      </c>
      <c r="H56" s="115">
        <f t="shared" si="1"/>
        <v>634399</v>
      </c>
      <c r="I56" s="116">
        <v>50.4</v>
      </c>
      <c r="J56" s="104">
        <f t="shared" si="2"/>
        <v>145448</v>
      </c>
      <c r="K56" s="104">
        <f t="shared" si="2"/>
        <v>27960</v>
      </c>
      <c r="L56" s="104">
        <f t="shared" si="2"/>
        <v>106619</v>
      </c>
      <c r="M56" s="104">
        <f t="shared" si="2"/>
        <v>24471</v>
      </c>
      <c r="N56" s="104">
        <f t="shared" si="2"/>
        <v>15239</v>
      </c>
      <c r="O56" s="105">
        <f t="shared" si="3"/>
        <v>319737</v>
      </c>
      <c r="P56" s="180"/>
      <c r="Q56" s="182">
        <f t="shared" si="4"/>
        <v>143140</v>
      </c>
      <c r="R56" s="182">
        <f t="shared" si="5"/>
        <v>27516</v>
      </c>
      <c r="S56" s="182">
        <f t="shared" si="6"/>
        <v>104927</v>
      </c>
      <c r="T56" s="182">
        <f t="shared" si="7"/>
        <v>24082</v>
      </c>
      <c r="U56" s="182">
        <f t="shared" si="8"/>
        <v>14997</v>
      </c>
      <c r="V56" s="182">
        <f t="shared" si="9"/>
        <v>314662</v>
      </c>
    </row>
    <row r="57" spans="1:22" x14ac:dyDescent="0.2">
      <c r="A57" s="87">
        <v>560087</v>
      </c>
      <c r="B57" s="103" t="s">
        <v>73</v>
      </c>
      <c r="C57" s="104">
        <f>[2]TDSheet!C65/9</f>
        <v>123416</v>
      </c>
      <c r="D57" s="104">
        <f>[2]TDSheet!D65/9</f>
        <v>398106</v>
      </c>
      <c r="E57" s="104">
        <f>[2]TDSheet!E65/9</f>
        <v>200671</v>
      </c>
      <c r="F57" s="104">
        <f>[2]TDSheet!F65/9</f>
        <v>29831</v>
      </c>
      <c r="G57" s="104">
        <f>[2]TDSheet!G65/9</f>
        <v>23857</v>
      </c>
      <c r="H57" s="115">
        <f t="shared" si="1"/>
        <v>775881</v>
      </c>
      <c r="I57" s="116">
        <v>40.18</v>
      </c>
      <c r="J57" s="104">
        <f t="shared" ref="J57:N63" si="10">C57/100*$I57</f>
        <v>49589</v>
      </c>
      <c r="K57" s="104">
        <f t="shared" si="10"/>
        <v>159959</v>
      </c>
      <c r="L57" s="104">
        <f t="shared" si="10"/>
        <v>80630</v>
      </c>
      <c r="M57" s="104">
        <f t="shared" si="10"/>
        <v>11986</v>
      </c>
      <c r="N57" s="104">
        <f t="shared" si="10"/>
        <v>9586</v>
      </c>
      <c r="O57" s="105">
        <f t="shared" si="3"/>
        <v>311750</v>
      </c>
      <c r="P57" s="180"/>
      <c r="Q57" s="182">
        <f t="shared" si="4"/>
        <v>73827</v>
      </c>
      <c r="R57" s="182">
        <f t="shared" si="5"/>
        <v>238147</v>
      </c>
      <c r="S57" s="182">
        <f t="shared" si="6"/>
        <v>120041</v>
      </c>
      <c r="T57" s="182">
        <f t="shared" si="7"/>
        <v>17845</v>
      </c>
      <c r="U57" s="182">
        <f t="shared" si="8"/>
        <v>14271</v>
      </c>
      <c r="V57" s="182">
        <f t="shared" si="9"/>
        <v>464131</v>
      </c>
    </row>
    <row r="58" spans="1:22" ht="25.5" x14ac:dyDescent="0.2">
      <c r="A58" s="87">
        <v>560088</v>
      </c>
      <c r="B58" s="103" t="s">
        <v>74</v>
      </c>
      <c r="C58" s="104">
        <f>[2]TDSheet!C66/9</f>
        <v>40077</v>
      </c>
      <c r="D58" s="104">
        <f>[2]TDSheet!D66/9</f>
        <v>38356</v>
      </c>
      <c r="E58" s="104">
        <f>[2]TDSheet!E66/9</f>
        <v>8494</v>
      </c>
      <c r="F58" s="104">
        <f>[2]TDSheet!F66/9</f>
        <v>2526</v>
      </c>
      <c r="G58" s="104">
        <f>[2]TDSheet!G66/9</f>
        <v>80605</v>
      </c>
      <c r="H58" s="115">
        <f t="shared" si="1"/>
        <v>170058</v>
      </c>
      <c r="I58" s="116">
        <v>47.42</v>
      </c>
      <c r="J58" s="104">
        <f t="shared" si="10"/>
        <v>19005</v>
      </c>
      <c r="K58" s="104">
        <f t="shared" si="10"/>
        <v>18188</v>
      </c>
      <c r="L58" s="104">
        <f t="shared" si="10"/>
        <v>4028</v>
      </c>
      <c r="M58" s="104">
        <f t="shared" si="10"/>
        <v>1198</v>
      </c>
      <c r="N58" s="104">
        <f t="shared" si="10"/>
        <v>38223</v>
      </c>
      <c r="O58" s="105">
        <f t="shared" si="3"/>
        <v>80642</v>
      </c>
      <c r="P58" s="180"/>
      <c r="Q58" s="182">
        <f t="shared" si="4"/>
        <v>21072</v>
      </c>
      <c r="R58" s="182">
        <f t="shared" si="5"/>
        <v>20168</v>
      </c>
      <c r="S58" s="182">
        <f t="shared" si="6"/>
        <v>4466</v>
      </c>
      <c r="T58" s="182">
        <f t="shared" si="7"/>
        <v>1328</v>
      </c>
      <c r="U58" s="182">
        <f t="shared" si="8"/>
        <v>42382</v>
      </c>
      <c r="V58" s="182">
        <f t="shared" si="9"/>
        <v>89416</v>
      </c>
    </row>
    <row r="59" spans="1:22" ht="25.5" x14ac:dyDescent="0.2">
      <c r="A59" s="87">
        <v>560089</v>
      </c>
      <c r="B59" s="103" t="s">
        <v>75</v>
      </c>
      <c r="C59" s="104">
        <f>[2]TDSheet!C67/9</f>
        <v>238</v>
      </c>
      <c r="D59" s="104">
        <f>[2]TDSheet!D67/9</f>
        <v>312</v>
      </c>
      <c r="E59" s="104">
        <f>[2]TDSheet!E67/9</f>
        <v>45895</v>
      </c>
      <c r="F59" s="104">
        <f>[2]TDSheet!F67/9</f>
        <v>493</v>
      </c>
      <c r="G59" s="104">
        <f>[2]TDSheet!G67/9</f>
        <v>69275</v>
      </c>
      <c r="H59" s="115">
        <f t="shared" si="1"/>
        <v>116213</v>
      </c>
      <c r="I59" s="116">
        <v>37.53</v>
      </c>
      <c r="J59" s="104">
        <f t="shared" si="10"/>
        <v>89</v>
      </c>
      <c r="K59" s="104">
        <f t="shared" si="10"/>
        <v>117</v>
      </c>
      <c r="L59" s="104">
        <f t="shared" si="10"/>
        <v>17224</v>
      </c>
      <c r="M59" s="104">
        <f t="shared" si="10"/>
        <v>185</v>
      </c>
      <c r="N59" s="104">
        <f t="shared" si="10"/>
        <v>25999</v>
      </c>
      <c r="O59" s="105">
        <f t="shared" si="3"/>
        <v>43614</v>
      </c>
      <c r="P59" s="180"/>
      <c r="Q59" s="182">
        <f t="shared" si="4"/>
        <v>149</v>
      </c>
      <c r="R59" s="182">
        <f t="shared" si="5"/>
        <v>195</v>
      </c>
      <c r="S59" s="182">
        <f t="shared" si="6"/>
        <v>28671</v>
      </c>
      <c r="T59" s="182">
        <f t="shared" si="7"/>
        <v>308</v>
      </c>
      <c r="U59" s="182">
        <f t="shared" si="8"/>
        <v>43276</v>
      </c>
      <c r="V59" s="182">
        <f t="shared" si="9"/>
        <v>72599</v>
      </c>
    </row>
    <row r="60" spans="1:22" ht="25.5" x14ac:dyDescent="0.2">
      <c r="A60" s="87">
        <v>560096</v>
      </c>
      <c r="B60" s="103" t="s">
        <v>76</v>
      </c>
      <c r="C60" s="104">
        <f>[2]TDSheet!C68/9</f>
        <v>9774</v>
      </c>
      <c r="D60" s="104">
        <f>[2]TDSheet!D68/9</f>
        <v>2962</v>
      </c>
      <c r="E60" s="104">
        <f>[2]TDSheet!E68/9</f>
        <v>2780</v>
      </c>
      <c r="F60" s="104">
        <f>[2]TDSheet!F68/9</f>
        <v>1669</v>
      </c>
      <c r="G60" s="104">
        <f>[2]TDSheet!G68/9</f>
        <v>740</v>
      </c>
      <c r="H60" s="115">
        <f t="shared" si="1"/>
        <v>17925</v>
      </c>
      <c r="I60" s="116">
        <v>38.31</v>
      </c>
      <c r="J60" s="104">
        <f t="shared" si="10"/>
        <v>3744</v>
      </c>
      <c r="K60" s="104">
        <f t="shared" si="10"/>
        <v>1135</v>
      </c>
      <c r="L60" s="104">
        <f t="shared" si="10"/>
        <v>1065</v>
      </c>
      <c r="M60" s="104">
        <f t="shared" si="10"/>
        <v>639</v>
      </c>
      <c r="N60" s="104">
        <f t="shared" si="10"/>
        <v>283</v>
      </c>
      <c r="O60" s="105">
        <f t="shared" si="3"/>
        <v>6866</v>
      </c>
      <c r="P60" s="180"/>
      <c r="Q60" s="182">
        <f t="shared" si="4"/>
        <v>6030</v>
      </c>
      <c r="R60" s="182">
        <f t="shared" si="5"/>
        <v>1827</v>
      </c>
      <c r="S60" s="182">
        <f t="shared" si="6"/>
        <v>1715</v>
      </c>
      <c r="T60" s="182">
        <f t="shared" si="7"/>
        <v>1030</v>
      </c>
      <c r="U60" s="182">
        <f t="shared" si="8"/>
        <v>457</v>
      </c>
      <c r="V60" s="182">
        <f t="shared" si="9"/>
        <v>11059</v>
      </c>
    </row>
    <row r="61" spans="1:22" ht="29.25" customHeight="1" x14ac:dyDescent="0.2">
      <c r="A61" s="87">
        <v>560098</v>
      </c>
      <c r="B61" s="103" t="s">
        <v>77</v>
      </c>
      <c r="C61" s="104">
        <f>[2]TDSheet!C69/9</f>
        <v>22656</v>
      </c>
      <c r="D61" s="104">
        <f>[2]TDSheet!D69/9</f>
        <v>30017</v>
      </c>
      <c r="E61" s="104">
        <f>[2]TDSheet!E69/9</f>
        <v>72739</v>
      </c>
      <c r="F61" s="104">
        <f>[2]TDSheet!F69/9</f>
        <v>10218</v>
      </c>
      <c r="G61" s="104">
        <f>[2]TDSheet!G69/9</f>
        <v>5115</v>
      </c>
      <c r="H61" s="115">
        <f t="shared" si="1"/>
        <v>140745</v>
      </c>
      <c r="I61" s="116">
        <v>32.18</v>
      </c>
      <c r="J61" s="104">
        <f t="shared" si="10"/>
        <v>7291</v>
      </c>
      <c r="K61" s="104">
        <f t="shared" si="10"/>
        <v>9659</v>
      </c>
      <c r="L61" s="104">
        <f t="shared" si="10"/>
        <v>23407</v>
      </c>
      <c r="M61" s="104">
        <f t="shared" si="10"/>
        <v>3288</v>
      </c>
      <c r="N61" s="104">
        <f t="shared" si="10"/>
        <v>1646</v>
      </c>
      <c r="O61" s="105">
        <f t="shared" si="3"/>
        <v>45291</v>
      </c>
      <c r="P61" s="180"/>
      <c r="Q61" s="182">
        <f t="shared" si="4"/>
        <v>15365</v>
      </c>
      <c r="R61" s="182">
        <f t="shared" si="5"/>
        <v>20358</v>
      </c>
      <c r="S61" s="182">
        <f t="shared" si="6"/>
        <v>49332</v>
      </c>
      <c r="T61" s="182">
        <f t="shared" si="7"/>
        <v>6930</v>
      </c>
      <c r="U61" s="182">
        <f t="shared" si="8"/>
        <v>3469</v>
      </c>
      <c r="V61" s="182">
        <f t="shared" si="9"/>
        <v>95454</v>
      </c>
    </row>
    <row r="62" spans="1:22" ht="44.25" customHeight="1" x14ac:dyDescent="0.2">
      <c r="A62" s="87">
        <v>560099</v>
      </c>
      <c r="B62" s="103" t="s">
        <v>78</v>
      </c>
      <c r="C62" s="104">
        <f>[2]TDSheet!C70/9</f>
        <v>51061</v>
      </c>
      <c r="D62" s="104">
        <f>[2]TDSheet!D70/9</f>
        <v>13021</v>
      </c>
      <c r="E62" s="104">
        <f>[2]TDSheet!E70/9</f>
        <v>15450</v>
      </c>
      <c r="F62" s="104">
        <f>[2]TDSheet!F70/9</f>
        <v>5971</v>
      </c>
      <c r="G62" s="104">
        <f>[2]TDSheet!G70/9</f>
        <v>3980</v>
      </c>
      <c r="H62" s="115">
        <f t="shared" si="1"/>
        <v>89483</v>
      </c>
      <c r="I62" s="116">
        <v>43.36</v>
      </c>
      <c r="J62" s="104">
        <f t="shared" si="10"/>
        <v>22140</v>
      </c>
      <c r="K62" s="104">
        <f t="shared" si="10"/>
        <v>5646</v>
      </c>
      <c r="L62" s="104">
        <f t="shared" si="10"/>
        <v>6699</v>
      </c>
      <c r="M62" s="104">
        <f t="shared" si="10"/>
        <v>2589</v>
      </c>
      <c r="N62" s="104">
        <f t="shared" si="10"/>
        <v>1726</v>
      </c>
      <c r="O62" s="105">
        <f t="shared" si="3"/>
        <v>38800</v>
      </c>
      <c r="P62" s="180"/>
      <c r="Q62" s="182">
        <f t="shared" si="4"/>
        <v>28921</v>
      </c>
      <c r="R62" s="182">
        <f t="shared" si="5"/>
        <v>7375</v>
      </c>
      <c r="S62" s="182">
        <f t="shared" si="6"/>
        <v>8751</v>
      </c>
      <c r="T62" s="182">
        <f t="shared" si="7"/>
        <v>3382</v>
      </c>
      <c r="U62" s="182">
        <f t="shared" si="8"/>
        <v>2254</v>
      </c>
      <c r="V62" s="182">
        <f t="shared" si="9"/>
        <v>50683</v>
      </c>
    </row>
    <row r="63" spans="1:22" ht="42" customHeight="1" x14ac:dyDescent="0.2">
      <c r="A63" s="87">
        <v>560206</v>
      </c>
      <c r="B63" s="103" t="s">
        <v>32</v>
      </c>
      <c r="C63" s="104">
        <f>[2]TDSheet!C71/9</f>
        <v>42270</v>
      </c>
      <c r="D63" s="104">
        <f>[2]TDSheet!D71/9</f>
        <v>1019618</v>
      </c>
      <c r="E63" s="104">
        <f>[2]TDSheet!E71/9</f>
        <v>624995</v>
      </c>
      <c r="F63" s="104">
        <f>[2]TDSheet!F71/9</f>
        <v>824293</v>
      </c>
      <c r="G63" s="104">
        <f>[2]TDSheet!G71/9</f>
        <v>4167</v>
      </c>
      <c r="H63" s="115">
        <f t="shared" si="1"/>
        <v>2515343</v>
      </c>
      <c r="I63" s="116">
        <v>25.78</v>
      </c>
      <c r="J63" s="104">
        <f t="shared" si="10"/>
        <v>10897</v>
      </c>
      <c r="K63" s="104">
        <f t="shared" si="10"/>
        <v>262858</v>
      </c>
      <c r="L63" s="104">
        <f t="shared" si="10"/>
        <v>161124</v>
      </c>
      <c r="M63" s="104">
        <f t="shared" si="10"/>
        <v>212503</v>
      </c>
      <c r="N63" s="104">
        <f t="shared" si="10"/>
        <v>1074</v>
      </c>
      <c r="O63" s="105">
        <f t="shared" si="3"/>
        <v>648456</v>
      </c>
      <c r="P63" s="180"/>
      <c r="Q63" s="182">
        <f t="shared" si="4"/>
        <v>31373</v>
      </c>
      <c r="R63" s="182">
        <f t="shared" si="5"/>
        <v>756760</v>
      </c>
      <c r="S63" s="182">
        <f t="shared" si="6"/>
        <v>463871</v>
      </c>
      <c r="T63" s="182">
        <f t="shared" si="7"/>
        <v>611790</v>
      </c>
      <c r="U63" s="182">
        <f t="shared" si="8"/>
        <v>3093</v>
      </c>
      <c r="V63" s="182">
        <f t="shared" si="9"/>
        <v>1866887</v>
      </c>
    </row>
    <row r="64" spans="1:22" x14ac:dyDescent="0.2">
      <c r="A64" s="209" t="s">
        <v>126</v>
      </c>
      <c r="B64" s="210"/>
      <c r="C64" s="107">
        <f t="shared" ref="C64:H64" si="11">SUM(C5:C63)</f>
        <v>24810522</v>
      </c>
      <c r="D64" s="107">
        <f t="shared" si="11"/>
        <v>17234094</v>
      </c>
      <c r="E64" s="107">
        <f t="shared" si="11"/>
        <v>18012978</v>
      </c>
      <c r="F64" s="107">
        <f t="shared" si="11"/>
        <v>9016760</v>
      </c>
      <c r="G64" s="107">
        <f t="shared" si="11"/>
        <v>8463707</v>
      </c>
      <c r="H64" s="167">
        <f t="shared" si="11"/>
        <v>77538061</v>
      </c>
      <c r="I64" s="117">
        <f>O64/H64*100</f>
        <v>56.49</v>
      </c>
      <c r="J64" s="107">
        <f t="shared" ref="J64:O64" si="12">SUM(J5:J63)</f>
        <v>15500724</v>
      </c>
      <c r="K64" s="107">
        <f t="shared" si="12"/>
        <v>8999335</v>
      </c>
      <c r="L64" s="107">
        <f t="shared" si="12"/>
        <v>9994830</v>
      </c>
      <c r="M64" s="107">
        <f t="shared" si="12"/>
        <v>4885926</v>
      </c>
      <c r="N64" s="107">
        <f t="shared" si="12"/>
        <v>4419485</v>
      </c>
      <c r="O64" s="105">
        <f t="shared" si="12"/>
        <v>43800300</v>
      </c>
      <c r="P64" s="180"/>
      <c r="Q64" s="182">
        <f t="shared" si="4"/>
        <v>9309798</v>
      </c>
      <c r="R64" s="182">
        <f t="shared" si="5"/>
        <v>8234759</v>
      </c>
      <c r="S64" s="182">
        <f t="shared" si="6"/>
        <v>8018148</v>
      </c>
      <c r="T64" s="182">
        <f t="shared" si="7"/>
        <v>4130834</v>
      </c>
      <c r="U64" s="182">
        <f t="shared" si="8"/>
        <v>4044222</v>
      </c>
      <c r="V64" s="182">
        <f t="shared" si="9"/>
        <v>33737761</v>
      </c>
    </row>
  </sheetData>
  <mergeCells count="12">
    <mergeCell ref="Q3:U3"/>
    <mergeCell ref="V3:V4"/>
    <mergeCell ref="L1:O1"/>
    <mergeCell ref="A64:B64"/>
    <mergeCell ref="A2:O2"/>
    <mergeCell ref="A3:A4"/>
    <mergeCell ref="B3:B4"/>
    <mergeCell ref="C3:G3"/>
    <mergeCell ref="H3:H4"/>
    <mergeCell ref="I3:I4"/>
    <mergeCell ref="J3:N3"/>
    <mergeCell ref="O3:O4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view="pageBreakPreview" zoomScale="124" zoomScaleNormal="100" zoomScaleSheetLayoutView="124" workbookViewId="0">
      <pane xSplit="2" ySplit="4" topLeftCell="E5" activePane="bottomRight" state="frozen"/>
      <selection pane="topRight" activeCell="C1" sqref="C1"/>
      <selection pane="bottomLeft" activeCell="A6" sqref="A6"/>
      <selection pane="bottomRight" activeCell="L1" sqref="L1:N1"/>
    </sheetView>
  </sheetViews>
  <sheetFormatPr defaultRowHeight="15" x14ac:dyDescent="0.25"/>
  <cols>
    <col min="1" max="1" width="9" style="1" customWidth="1"/>
    <col min="2" max="2" width="23.5703125" customWidth="1"/>
    <col min="3" max="3" width="14.140625" customWidth="1"/>
    <col min="4" max="4" width="13.7109375" customWidth="1"/>
    <col min="5" max="5" width="12.5703125" customWidth="1"/>
    <col min="6" max="11" width="11.28515625" customWidth="1"/>
    <col min="12" max="12" width="12.7109375" style="39" customWidth="1"/>
    <col min="13" max="13" width="20.140625" style="39" customWidth="1"/>
    <col min="14" max="14" width="14.7109375" customWidth="1"/>
    <col min="257" max="257" width="7" bestFit="1" customWidth="1"/>
    <col min="258" max="258" width="26.28515625" customWidth="1"/>
    <col min="259" max="259" width="14.140625" customWidth="1"/>
    <col min="260" max="260" width="13.7109375" customWidth="1"/>
    <col min="261" max="261" width="12.5703125" customWidth="1"/>
    <col min="262" max="267" width="11.28515625" customWidth="1"/>
    <col min="268" max="268" width="12.7109375" customWidth="1"/>
    <col min="269" max="269" width="20.140625" customWidth="1"/>
    <col min="270" max="270" width="14.7109375" customWidth="1"/>
    <col min="513" max="513" width="7" bestFit="1" customWidth="1"/>
    <col min="514" max="514" width="26.28515625" customWidth="1"/>
    <col min="515" max="515" width="14.140625" customWidth="1"/>
    <col min="516" max="516" width="13.7109375" customWidth="1"/>
    <col min="517" max="517" width="12.5703125" customWidth="1"/>
    <col min="518" max="523" width="11.28515625" customWidth="1"/>
    <col min="524" max="524" width="12.7109375" customWidth="1"/>
    <col min="525" max="525" width="20.140625" customWidth="1"/>
    <col min="526" max="526" width="14.7109375" customWidth="1"/>
    <col min="769" max="769" width="7" bestFit="1" customWidth="1"/>
    <col min="770" max="770" width="26.28515625" customWidth="1"/>
    <col min="771" max="771" width="14.140625" customWidth="1"/>
    <col min="772" max="772" width="13.7109375" customWidth="1"/>
    <col min="773" max="773" width="12.5703125" customWidth="1"/>
    <col min="774" max="779" width="11.28515625" customWidth="1"/>
    <col min="780" max="780" width="12.7109375" customWidth="1"/>
    <col min="781" max="781" width="20.140625" customWidth="1"/>
    <col min="782" max="782" width="14.7109375" customWidth="1"/>
    <col min="1025" max="1025" width="7" bestFit="1" customWidth="1"/>
    <col min="1026" max="1026" width="26.28515625" customWidth="1"/>
    <col min="1027" max="1027" width="14.140625" customWidth="1"/>
    <col min="1028" max="1028" width="13.7109375" customWidth="1"/>
    <col min="1029" max="1029" width="12.5703125" customWidth="1"/>
    <col min="1030" max="1035" width="11.28515625" customWidth="1"/>
    <col min="1036" max="1036" width="12.7109375" customWidth="1"/>
    <col min="1037" max="1037" width="20.140625" customWidth="1"/>
    <col min="1038" max="1038" width="14.7109375" customWidth="1"/>
    <col min="1281" max="1281" width="7" bestFit="1" customWidth="1"/>
    <col min="1282" max="1282" width="26.28515625" customWidth="1"/>
    <col min="1283" max="1283" width="14.140625" customWidth="1"/>
    <col min="1284" max="1284" width="13.7109375" customWidth="1"/>
    <col min="1285" max="1285" width="12.5703125" customWidth="1"/>
    <col min="1286" max="1291" width="11.28515625" customWidth="1"/>
    <col min="1292" max="1292" width="12.7109375" customWidth="1"/>
    <col min="1293" max="1293" width="20.140625" customWidth="1"/>
    <col min="1294" max="1294" width="14.7109375" customWidth="1"/>
    <col min="1537" max="1537" width="7" bestFit="1" customWidth="1"/>
    <col min="1538" max="1538" width="26.28515625" customWidth="1"/>
    <col min="1539" max="1539" width="14.140625" customWidth="1"/>
    <col min="1540" max="1540" width="13.7109375" customWidth="1"/>
    <col min="1541" max="1541" width="12.5703125" customWidth="1"/>
    <col min="1542" max="1547" width="11.28515625" customWidth="1"/>
    <col min="1548" max="1548" width="12.7109375" customWidth="1"/>
    <col min="1549" max="1549" width="20.140625" customWidth="1"/>
    <col min="1550" max="1550" width="14.7109375" customWidth="1"/>
    <col min="1793" max="1793" width="7" bestFit="1" customWidth="1"/>
    <col min="1794" max="1794" width="26.28515625" customWidth="1"/>
    <col min="1795" max="1795" width="14.140625" customWidth="1"/>
    <col min="1796" max="1796" width="13.7109375" customWidth="1"/>
    <col min="1797" max="1797" width="12.5703125" customWidth="1"/>
    <col min="1798" max="1803" width="11.28515625" customWidth="1"/>
    <col min="1804" max="1804" width="12.7109375" customWidth="1"/>
    <col min="1805" max="1805" width="20.140625" customWidth="1"/>
    <col min="1806" max="1806" width="14.7109375" customWidth="1"/>
    <col min="2049" max="2049" width="7" bestFit="1" customWidth="1"/>
    <col min="2050" max="2050" width="26.28515625" customWidth="1"/>
    <col min="2051" max="2051" width="14.140625" customWidth="1"/>
    <col min="2052" max="2052" width="13.7109375" customWidth="1"/>
    <col min="2053" max="2053" width="12.5703125" customWidth="1"/>
    <col min="2054" max="2059" width="11.28515625" customWidth="1"/>
    <col min="2060" max="2060" width="12.7109375" customWidth="1"/>
    <col min="2061" max="2061" width="20.140625" customWidth="1"/>
    <col min="2062" max="2062" width="14.7109375" customWidth="1"/>
    <col min="2305" max="2305" width="7" bestFit="1" customWidth="1"/>
    <col min="2306" max="2306" width="26.28515625" customWidth="1"/>
    <col min="2307" max="2307" width="14.140625" customWidth="1"/>
    <col min="2308" max="2308" width="13.7109375" customWidth="1"/>
    <col min="2309" max="2309" width="12.5703125" customWidth="1"/>
    <col min="2310" max="2315" width="11.28515625" customWidth="1"/>
    <col min="2316" max="2316" width="12.7109375" customWidth="1"/>
    <col min="2317" max="2317" width="20.140625" customWidth="1"/>
    <col min="2318" max="2318" width="14.7109375" customWidth="1"/>
    <col min="2561" max="2561" width="7" bestFit="1" customWidth="1"/>
    <col min="2562" max="2562" width="26.28515625" customWidth="1"/>
    <col min="2563" max="2563" width="14.140625" customWidth="1"/>
    <col min="2564" max="2564" width="13.7109375" customWidth="1"/>
    <col min="2565" max="2565" width="12.5703125" customWidth="1"/>
    <col min="2566" max="2571" width="11.28515625" customWidth="1"/>
    <col min="2572" max="2572" width="12.7109375" customWidth="1"/>
    <col min="2573" max="2573" width="20.140625" customWidth="1"/>
    <col min="2574" max="2574" width="14.7109375" customWidth="1"/>
    <col min="2817" max="2817" width="7" bestFit="1" customWidth="1"/>
    <col min="2818" max="2818" width="26.28515625" customWidth="1"/>
    <col min="2819" max="2819" width="14.140625" customWidth="1"/>
    <col min="2820" max="2820" width="13.7109375" customWidth="1"/>
    <col min="2821" max="2821" width="12.5703125" customWidth="1"/>
    <col min="2822" max="2827" width="11.28515625" customWidth="1"/>
    <col min="2828" max="2828" width="12.7109375" customWidth="1"/>
    <col min="2829" max="2829" width="20.140625" customWidth="1"/>
    <col min="2830" max="2830" width="14.7109375" customWidth="1"/>
    <col min="3073" max="3073" width="7" bestFit="1" customWidth="1"/>
    <col min="3074" max="3074" width="26.28515625" customWidth="1"/>
    <col min="3075" max="3075" width="14.140625" customWidth="1"/>
    <col min="3076" max="3076" width="13.7109375" customWidth="1"/>
    <col min="3077" max="3077" width="12.5703125" customWidth="1"/>
    <col min="3078" max="3083" width="11.28515625" customWidth="1"/>
    <col min="3084" max="3084" width="12.7109375" customWidth="1"/>
    <col min="3085" max="3085" width="20.140625" customWidth="1"/>
    <col min="3086" max="3086" width="14.7109375" customWidth="1"/>
    <col min="3329" max="3329" width="7" bestFit="1" customWidth="1"/>
    <col min="3330" max="3330" width="26.28515625" customWidth="1"/>
    <col min="3331" max="3331" width="14.140625" customWidth="1"/>
    <col min="3332" max="3332" width="13.7109375" customWidth="1"/>
    <col min="3333" max="3333" width="12.5703125" customWidth="1"/>
    <col min="3334" max="3339" width="11.28515625" customWidth="1"/>
    <col min="3340" max="3340" width="12.7109375" customWidth="1"/>
    <col min="3341" max="3341" width="20.140625" customWidth="1"/>
    <col min="3342" max="3342" width="14.7109375" customWidth="1"/>
    <col min="3585" max="3585" width="7" bestFit="1" customWidth="1"/>
    <col min="3586" max="3586" width="26.28515625" customWidth="1"/>
    <col min="3587" max="3587" width="14.140625" customWidth="1"/>
    <col min="3588" max="3588" width="13.7109375" customWidth="1"/>
    <col min="3589" max="3589" width="12.5703125" customWidth="1"/>
    <col min="3590" max="3595" width="11.28515625" customWidth="1"/>
    <col min="3596" max="3596" width="12.7109375" customWidth="1"/>
    <col min="3597" max="3597" width="20.140625" customWidth="1"/>
    <col min="3598" max="3598" width="14.7109375" customWidth="1"/>
    <col min="3841" max="3841" width="7" bestFit="1" customWidth="1"/>
    <col min="3842" max="3842" width="26.28515625" customWidth="1"/>
    <col min="3843" max="3843" width="14.140625" customWidth="1"/>
    <col min="3844" max="3844" width="13.7109375" customWidth="1"/>
    <col min="3845" max="3845" width="12.5703125" customWidth="1"/>
    <col min="3846" max="3851" width="11.28515625" customWidth="1"/>
    <col min="3852" max="3852" width="12.7109375" customWidth="1"/>
    <col min="3853" max="3853" width="20.140625" customWidth="1"/>
    <col min="3854" max="3854" width="14.7109375" customWidth="1"/>
    <col min="4097" max="4097" width="7" bestFit="1" customWidth="1"/>
    <col min="4098" max="4098" width="26.28515625" customWidth="1"/>
    <col min="4099" max="4099" width="14.140625" customWidth="1"/>
    <col min="4100" max="4100" width="13.7109375" customWidth="1"/>
    <col min="4101" max="4101" width="12.5703125" customWidth="1"/>
    <col min="4102" max="4107" width="11.28515625" customWidth="1"/>
    <col min="4108" max="4108" width="12.7109375" customWidth="1"/>
    <col min="4109" max="4109" width="20.140625" customWidth="1"/>
    <col min="4110" max="4110" width="14.7109375" customWidth="1"/>
    <col min="4353" max="4353" width="7" bestFit="1" customWidth="1"/>
    <col min="4354" max="4354" width="26.28515625" customWidth="1"/>
    <col min="4355" max="4355" width="14.140625" customWidth="1"/>
    <col min="4356" max="4356" width="13.7109375" customWidth="1"/>
    <col min="4357" max="4357" width="12.5703125" customWidth="1"/>
    <col min="4358" max="4363" width="11.28515625" customWidth="1"/>
    <col min="4364" max="4364" width="12.7109375" customWidth="1"/>
    <col min="4365" max="4365" width="20.140625" customWidth="1"/>
    <col min="4366" max="4366" width="14.7109375" customWidth="1"/>
    <col min="4609" max="4609" width="7" bestFit="1" customWidth="1"/>
    <col min="4610" max="4610" width="26.28515625" customWidth="1"/>
    <col min="4611" max="4611" width="14.140625" customWidth="1"/>
    <col min="4612" max="4612" width="13.7109375" customWidth="1"/>
    <col min="4613" max="4613" width="12.5703125" customWidth="1"/>
    <col min="4614" max="4619" width="11.28515625" customWidth="1"/>
    <col min="4620" max="4620" width="12.7109375" customWidth="1"/>
    <col min="4621" max="4621" width="20.140625" customWidth="1"/>
    <col min="4622" max="4622" width="14.7109375" customWidth="1"/>
    <col min="4865" max="4865" width="7" bestFit="1" customWidth="1"/>
    <col min="4866" max="4866" width="26.28515625" customWidth="1"/>
    <col min="4867" max="4867" width="14.140625" customWidth="1"/>
    <col min="4868" max="4868" width="13.7109375" customWidth="1"/>
    <col min="4869" max="4869" width="12.5703125" customWidth="1"/>
    <col min="4870" max="4875" width="11.28515625" customWidth="1"/>
    <col min="4876" max="4876" width="12.7109375" customWidth="1"/>
    <col min="4877" max="4877" width="20.140625" customWidth="1"/>
    <col min="4878" max="4878" width="14.7109375" customWidth="1"/>
    <col min="5121" max="5121" width="7" bestFit="1" customWidth="1"/>
    <col min="5122" max="5122" width="26.28515625" customWidth="1"/>
    <col min="5123" max="5123" width="14.140625" customWidth="1"/>
    <col min="5124" max="5124" width="13.7109375" customWidth="1"/>
    <col min="5125" max="5125" width="12.5703125" customWidth="1"/>
    <col min="5126" max="5131" width="11.28515625" customWidth="1"/>
    <col min="5132" max="5132" width="12.7109375" customWidth="1"/>
    <col min="5133" max="5133" width="20.140625" customWidth="1"/>
    <col min="5134" max="5134" width="14.7109375" customWidth="1"/>
    <col min="5377" max="5377" width="7" bestFit="1" customWidth="1"/>
    <col min="5378" max="5378" width="26.28515625" customWidth="1"/>
    <col min="5379" max="5379" width="14.140625" customWidth="1"/>
    <col min="5380" max="5380" width="13.7109375" customWidth="1"/>
    <col min="5381" max="5381" width="12.5703125" customWidth="1"/>
    <col min="5382" max="5387" width="11.28515625" customWidth="1"/>
    <col min="5388" max="5388" width="12.7109375" customWidth="1"/>
    <col min="5389" max="5389" width="20.140625" customWidth="1"/>
    <col min="5390" max="5390" width="14.7109375" customWidth="1"/>
    <col min="5633" max="5633" width="7" bestFit="1" customWidth="1"/>
    <col min="5634" max="5634" width="26.28515625" customWidth="1"/>
    <col min="5635" max="5635" width="14.140625" customWidth="1"/>
    <col min="5636" max="5636" width="13.7109375" customWidth="1"/>
    <col min="5637" max="5637" width="12.5703125" customWidth="1"/>
    <col min="5638" max="5643" width="11.28515625" customWidth="1"/>
    <col min="5644" max="5644" width="12.7109375" customWidth="1"/>
    <col min="5645" max="5645" width="20.140625" customWidth="1"/>
    <col min="5646" max="5646" width="14.7109375" customWidth="1"/>
    <col min="5889" max="5889" width="7" bestFit="1" customWidth="1"/>
    <col min="5890" max="5890" width="26.28515625" customWidth="1"/>
    <col min="5891" max="5891" width="14.140625" customWidth="1"/>
    <col min="5892" max="5892" width="13.7109375" customWidth="1"/>
    <col min="5893" max="5893" width="12.5703125" customWidth="1"/>
    <col min="5894" max="5899" width="11.28515625" customWidth="1"/>
    <col min="5900" max="5900" width="12.7109375" customWidth="1"/>
    <col min="5901" max="5901" width="20.140625" customWidth="1"/>
    <col min="5902" max="5902" width="14.7109375" customWidth="1"/>
    <col min="6145" max="6145" width="7" bestFit="1" customWidth="1"/>
    <col min="6146" max="6146" width="26.28515625" customWidth="1"/>
    <col min="6147" max="6147" width="14.140625" customWidth="1"/>
    <col min="6148" max="6148" width="13.7109375" customWidth="1"/>
    <col min="6149" max="6149" width="12.5703125" customWidth="1"/>
    <col min="6150" max="6155" width="11.28515625" customWidth="1"/>
    <col min="6156" max="6156" width="12.7109375" customWidth="1"/>
    <col min="6157" max="6157" width="20.140625" customWidth="1"/>
    <col min="6158" max="6158" width="14.7109375" customWidth="1"/>
    <col min="6401" max="6401" width="7" bestFit="1" customWidth="1"/>
    <col min="6402" max="6402" width="26.28515625" customWidth="1"/>
    <col min="6403" max="6403" width="14.140625" customWidth="1"/>
    <col min="6404" max="6404" width="13.7109375" customWidth="1"/>
    <col min="6405" max="6405" width="12.5703125" customWidth="1"/>
    <col min="6406" max="6411" width="11.28515625" customWidth="1"/>
    <col min="6412" max="6412" width="12.7109375" customWidth="1"/>
    <col min="6413" max="6413" width="20.140625" customWidth="1"/>
    <col min="6414" max="6414" width="14.7109375" customWidth="1"/>
    <col min="6657" max="6657" width="7" bestFit="1" customWidth="1"/>
    <col min="6658" max="6658" width="26.28515625" customWidth="1"/>
    <col min="6659" max="6659" width="14.140625" customWidth="1"/>
    <col min="6660" max="6660" width="13.7109375" customWidth="1"/>
    <col min="6661" max="6661" width="12.5703125" customWidth="1"/>
    <col min="6662" max="6667" width="11.28515625" customWidth="1"/>
    <col min="6668" max="6668" width="12.7109375" customWidth="1"/>
    <col min="6669" max="6669" width="20.140625" customWidth="1"/>
    <col min="6670" max="6670" width="14.7109375" customWidth="1"/>
    <col min="6913" max="6913" width="7" bestFit="1" customWidth="1"/>
    <col min="6914" max="6914" width="26.28515625" customWidth="1"/>
    <col min="6915" max="6915" width="14.140625" customWidth="1"/>
    <col min="6916" max="6916" width="13.7109375" customWidth="1"/>
    <col min="6917" max="6917" width="12.5703125" customWidth="1"/>
    <col min="6918" max="6923" width="11.28515625" customWidth="1"/>
    <col min="6924" max="6924" width="12.7109375" customWidth="1"/>
    <col min="6925" max="6925" width="20.140625" customWidth="1"/>
    <col min="6926" max="6926" width="14.7109375" customWidth="1"/>
    <col min="7169" max="7169" width="7" bestFit="1" customWidth="1"/>
    <col min="7170" max="7170" width="26.28515625" customWidth="1"/>
    <col min="7171" max="7171" width="14.140625" customWidth="1"/>
    <col min="7172" max="7172" width="13.7109375" customWidth="1"/>
    <col min="7173" max="7173" width="12.5703125" customWidth="1"/>
    <col min="7174" max="7179" width="11.28515625" customWidth="1"/>
    <col min="7180" max="7180" width="12.7109375" customWidth="1"/>
    <col min="7181" max="7181" width="20.140625" customWidth="1"/>
    <col min="7182" max="7182" width="14.7109375" customWidth="1"/>
    <col min="7425" max="7425" width="7" bestFit="1" customWidth="1"/>
    <col min="7426" max="7426" width="26.28515625" customWidth="1"/>
    <col min="7427" max="7427" width="14.140625" customWidth="1"/>
    <col min="7428" max="7428" width="13.7109375" customWidth="1"/>
    <col min="7429" max="7429" width="12.5703125" customWidth="1"/>
    <col min="7430" max="7435" width="11.28515625" customWidth="1"/>
    <col min="7436" max="7436" width="12.7109375" customWidth="1"/>
    <col min="7437" max="7437" width="20.140625" customWidth="1"/>
    <col min="7438" max="7438" width="14.7109375" customWidth="1"/>
    <col min="7681" max="7681" width="7" bestFit="1" customWidth="1"/>
    <col min="7682" max="7682" width="26.28515625" customWidth="1"/>
    <col min="7683" max="7683" width="14.140625" customWidth="1"/>
    <col min="7684" max="7684" width="13.7109375" customWidth="1"/>
    <col min="7685" max="7685" width="12.5703125" customWidth="1"/>
    <col min="7686" max="7691" width="11.28515625" customWidth="1"/>
    <col min="7692" max="7692" width="12.7109375" customWidth="1"/>
    <col min="7693" max="7693" width="20.140625" customWidth="1"/>
    <col min="7694" max="7694" width="14.7109375" customWidth="1"/>
    <col min="7937" max="7937" width="7" bestFit="1" customWidth="1"/>
    <col min="7938" max="7938" width="26.28515625" customWidth="1"/>
    <col min="7939" max="7939" width="14.140625" customWidth="1"/>
    <col min="7940" max="7940" width="13.7109375" customWidth="1"/>
    <col min="7941" max="7941" width="12.5703125" customWidth="1"/>
    <col min="7942" max="7947" width="11.28515625" customWidth="1"/>
    <col min="7948" max="7948" width="12.7109375" customWidth="1"/>
    <col min="7949" max="7949" width="20.140625" customWidth="1"/>
    <col min="7950" max="7950" width="14.7109375" customWidth="1"/>
    <col min="8193" max="8193" width="7" bestFit="1" customWidth="1"/>
    <col min="8194" max="8194" width="26.28515625" customWidth="1"/>
    <col min="8195" max="8195" width="14.140625" customWidth="1"/>
    <col min="8196" max="8196" width="13.7109375" customWidth="1"/>
    <col min="8197" max="8197" width="12.5703125" customWidth="1"/>
    <col min="8198" max="8203" width="11.28515625" customWidth="1"/>
    <col min="8204" max="8204" width="12.7109375" customWidth="1"/>
    <col min="8205" max="8205" width="20.140625" customWidth="1"/>
    <col min="8206" max="8206" width="14.7109375" customWidth="1"/>
    <col min="8449" max="8449" width="7" bestFit="1" customWidth="1"/>
    <col min="8450" max="8450" width="26.28515625" customWidth="1"/>
    <col min="8451" max="8451" width="14.140625" customWidth="1"/>
    <col min="8452" max="8452" width="13.7109375" customWidth="1"/>
    <col min="8453" max="8453" width="12.5703125" customWidth="1"/>
    <col min="8454" max="8459" width="11.28515625" customWidth="1"/>
    <col min="8460" max="8460" width="12.7109375" customWidth="1"/>
    <col min="8461" max="8461" width="20.140625" customWidth="1"/>
    <col min="8462" max="8462" width="14.7109375" customWidth="1"/>
    <col min="8705" max="8705" width="7" bestFit="1" customWidth="1"/>
    <col min="8706" max="8706" width="26.28515625" customWidth="1"/>
    <col min="8707" max="8707" width="14.140625" customWidth="1"/>
    <col min="8708" max="8708" width="13.7109375" customWidth="1"/>
    <col min="8709" max="8709" width="12.5703125" customWidth="1"/>
    <col min="8710" max="8715" width="11.28515625" customWidth="1"/>
    <col min="8716" max="8716" width="12.7109375" customWidth="1"/>
    <col min="8717" max="8717" width="20.140625" customWidth="1"/>
    <col min="8718" max="8718" width="14.7109375" customWidth="1"/>
    <col min="8961" max="8961" width="7" bestFit="1" customWidth="1"/>
    <col min="8962" max="8962" width="26.28515625" customWidth="1"/>
    <col min="8963" max="8963" width="14.140625" customWidth="1"/>
    <col min="8964" max="8964" width="13.7109375" customWidth="1"/>
    <col min="8965" max="8965" width="12.5703125" customWidth="1"/>
    <col min="8966" max="8971" width="11.28515625" customWidth="1"/>
    <col min="8972" max="8972" width="12.7109375" customWidth="1"/>
    <col min="8973" max="8973" width="20.140625" customWidth="1"/>
    <col min="8974" max="8974" width="14.7109375" customWidth="1"/>
    <col min="9217" max="9217" width="7" bestFit="1" customWidth="1"/>
    <col min="9218" max="9218" width="26.28515625" customWidth="1"/>
    <col min="9219" max="9219" width="14.140625" customWidth="1"/>
    <col min="9220" max="9220" width="13.7109375" customWidth="1"/>
    <col min="9221" max="9221" width="12.5703125" customWidth="1"/>
    <col min="9222" max="9227" width="11.28515625" customWidth="1"/>
    <col min="9228" max="9228" width="12.7109375" customWidth="1"/>
    <col min="9229" max="9229" width="20.140625" customWidth="1"/>
    <col min="9230" max="9230" width="14.7109375" customWidth="1"/>
    <col min="9473" max="9473" width="7" bestFit="1" customWidth="1"/>
    <col min="9474" max="9474" width="26.28515625" customWidth="1"/>
    <col min="9475" max="9475" width="14.140625" customWidth="1"/>
    <col min="9476" max="9476" width="13.7109375" customWidth="1"/>
    <col min="9477" max="9477" width="12.5703125" customWidth="1"/>
    <col min="9478" max="9483" width="11.28515625" customWidth="1"/>
    <col min="9484" max="9484" width="12.7109375" customWidth="1"/>
    <col min="9485" max="9485" width="20.140625" customWidth="1"/>
    <col min="9486" max="9486" width="14.7109375" customWidth="1"/>
    <col min="9729" max="9729" width="7" bestFit="1" customWidth="1"/>
    <col min="9730" max="9730" width="26.28515625" customWidth="1"/>
    <col min="9731" max="9731" width="14.140625" customWidth="1"/>
    <col min="9732" max="9732" width="13.7109375" customWidth="1"/>
    <col min="9733" max="9733" width="12.5703125" customWidth="1"/>
    <col min="9734" max="9739" width="11.28515625" customWidth="1"/>
    <col min="9740" max="9740" width="12.7109375" customWidth="1"/>
    <col min="9741" max="9741" width="20.140625" customWidth="1"/>
    <col min="9742" max="9742" width="14.7109375" customWidth="1"/>
    <col min="9985" max="9985" width="7" bestFit="1" customWidth="1"/>
    <col min="9986" max="9986" width="26.28515625" customWidth="1"/>
    <col min="9987" max="9987" width="14.140625" customWidth="1"/>
    <col min="9988" max="9988" width="13.7109375" customWidth="1"/>
    <col min="9989" max="9989" width="12.5703125" customWidth="1"/>
    <col min="9990" max="9995" width="11.28515625" customWidth="1"/>
    <col min="9996" max="9996" width="12.7109375" customWidth="1"/>
    <col min="9997" max="9997" width="20.140625" customWidth="1"/>
    <col min="9998" max="9998" width="14.7109375" customWidth="1"/>
    <col min="10241" max="10241" width="7" bestFit="1" customWidth="1"/>
    <col min="10242" max="10242" width="26.28515625" customWidth="1"/>
    <col min="10243" max="10243" width="14.140625" customWidth="1"/>
    <col min="10244" max="10244" width="13.7109375" customWidth="1"/>
    <col min="10245" max="10245" width="12.5703125" customWidth="1"/>
    <col min="10246" max="10251" width="11.28515625" customWidth="1"/>
    <col min="10252" max="10252" width="12.7109375" customWidth="1"/>
    <col min="10253" max="10253" width="20.140625" customWidth="1"/>
    <col min="10254" max="10254" width="14.7109375" customWidth="1"/>
    <col min="10497" max="10497" width="7" bestFit="1" customWidth="1"/>
    <col min="10498" max="10498" width="26.28515625" customWidth="1"/>
    <col min="10499" max="10499" width="14.140625" customWidth="1"/>
    <col min="10500" max="10500" width="13.7109375" customWidth="1"/>
    <col min="10501" max="10501" width="12.5703125" customWidth="1"/>
    <col min="10502" max="10507" width="11.28515625" customWidth="1"/>
    <col min="10508" max="10508" width="12.7109375" customWidth="1"/>
    <col min="10509" max="10509" width="20.140625" customWidth="1"/>
    <col min="10510" max="10510" width="14.7109375" customWidth="1"/>
    <col min="10753" max="10753" width="7" bestFit="1" customWidth="1"/>
    <col min="10754" max="10754" width="26.28515625" customWidth="1"/>
    <col min="10755" max="10755" width="14.140625" customWidth="1"/>
    <col min="10756" max="10756" width="13.7109375" customWidth="1"/>
    <col min="10757" max="10757" width="12.5703125" customWidth="1"/>
    <col min="10758" max="10763" width="11.28515625" customWidth="1"/>
    <col min="10764" max="10764" width="12.7109375" customWidth="1"/>
    <col min="10765" max="10765" width="20.140625" customWidth="1"/>
    <col min="10766" max="10766" width="14.7109375" customWidth="1"/>
    <col min="11009" max="11009" width="7" bestFit="1" customWidth="1"/>
    <col min="11010" max="11010" width="26.28515625" customWidth="1"/>
    <col min="11011" max="11011" width="14.140625" customWidth="1"/>
    <col min="11012" max="11012" width="13.7109375" customWidth="1"/>
    <col min="11013" max="11013" width="12.5703125" customWidth="1"/>
    <col min="11014" max="11019" width="11.28515625" customWidth="1"/>
    <col min="11020" max="11020" width="12.7109375" customWidth="1"/>
    <col min="11021" max="11021" width="20.140625" customWidth="1"/>
    <col min="11022" max="11022" width="14.7109375" customWidth="1"/>
    <col min="11265" max="11265" width="7" bestFit="1" customWidth="1"/>
    <col min="11266" max="11266" width="26.28515625" customWidth="1"/>
    <col min="11267" max="11267" width="14.140625" customWidth="1"/>
    <col min="11268" max="11268" width="13.7109375" customWidth="1"/>
    <col min="11269" max="11269" width="12.5703125" customWidth="1"/>
    <col min="11270" max="11275" width="11.28515625" customWidth="1"/>
    <col min="11276" max="11276" width="12.7109375" customWidth="1"/>
    <col min="11277" max="11277" width="20.140625" customWidth="1"/>
    <col min="11278" max="11278" width="14.7109375" customWidth="1"/>
    <col min="11521" max="11521" width="7" bestFit="1" customWidth="1"/>
    <col min="11522" max="11522" width="26.28515625" customWidth="1"/>
    <col min="11523" max="11523" width="14.140625" customWidth="1"/>
    <col min="11524" max="11524" width="13.7109375" customWidth="1"/>
    <col min="11525" max="11525" width="12.5703125" customWidth="1"/>
    <col min="11526" max="11531" width="11.28515625" customWidth="1"/>
    <col min="11532" max="11532" width="12.7109375" customWidth="1"/>
    <col min="11533" max="11533" width="20.140625" customWidth="1"/>
    <col min="11534" max="11534" width="14.7109375" customWidth="1"/>
    <col min="11777" max="11777" width="7" bestFit="1" customWidth="1"/>
    <col min="11778" max="11778" width="26.28515625" customWidth="1"/>
    <col min="11779" max="11779" width="14.140625" customWidth="1"/>
    <col min="11780" max="11780" width="13.7109375" customWidth="1"/>
    <col min="11781" max="11781" width="12.5703125" customWidth="1"/>
    <col min="11782" max="11787" width="11.28515625" customWidth="1"/>
    <col min="11788" max="11788" width="12.7109375" customWidth="1"/>
    <col min="11789" max="11789" width="20.140625" customWidth="1"/>
    <col min="11790" max="11790" width="14.7109375" customWidth="1"/>
    <col min="12033" max="12033" width="7" bestFit="1" customWidth="1"/>
    <col min="12034" max="12034" width="26.28515625" customWidth="1"/>
    <col min="12035" max="12035" width="14.140625" customWidth="1"/>
    <col min="12036" max="12036" width="13.7109375" customWidth="1"/>
    <col min="12037" max="12037" width="12.5703125" customWidth="1"/>
    <col min="12038" max="12043" width="11.28515625" customWidth="1"/>
    <col min="12044" max="12044" width="12.7109375" customWidth="1"/>
    <col min="12045" max="12045" width="20.140625" customWidth="1"/>
    <col min="12046" max="12046" width="14.7109375" customWidth="1"/>
    <col min="12289" max="12289" width="7" bestFit="1" customWidth="1"/>
    <col min="12290" max="12290" width="26.28515625" customWidth="1"/>
    <col min="12291" max="12291" width="14.140625" customWidth="1"/>
    <col min="12292" max="12292" width="13.7109375" customWidth="1"/>
    <col min="12293" max="12293" width="12.5703125" customWidth="1"/>
    <col min="12294" max="12299" width="11.28515625" customWidth="1"/>
    <col min="12300" max="12300" width="12.7109375" customWidth="1"/>
    <col min="12301" max="12301" width="20.140625" customWidth="1"/>
    <col min="12302" max="12302" width="14.7109375" customWidth="1"/>
    <col min="12545" max="12545" width="7" bestFit="1" customWidth="1"/>
    <col min="12546" max="12546" width="26.28515625" customWidth="1"/>
    <col min="12547" max="12547" width="14.140625" customWidth="1"/>
    <col min="12548" max="12548" width="13.7109375" customWidth="1"/>
    <col min="12549" max="12549" width="12.5703125" customWidth="1"/>
    <col min="12550" max="12555" width="11.28515625" customWidth="1"/>
    <col min="12556" max="12556" width="12.7109375" customWidth="1"/>
    <col min="12557" max="12557" width="20.140625" customWidth="1"/>
    <col min="12558" max="12558" width="14.7109375" customWidth="1"/>
    <col min="12801" max="12801" width="7" bestFit="1" customWidth="1"/>
    <col min="12802" max="12802" width="26.28515625" customWidth="1"/>
    <col min="12803" max="12803" width="14.140625" customWidth="1"/>
    <col min="12804" max="12804" width="13.7109375" customWidth="1"/>
    <col min="12805" max="12805" width="12.5703125" customWidth="1"/>
    <col min="12806" max="12811" width="11.28515625" customWidth="1"/>
    <col min="12812" max="12812" width="12.7109375" customWidth="1"/>
    <col min="12813" max="12813" width="20.140625" customWidth="1"/>
    <col min="12814" max="12814" width="14.7109375" customWidth="1"/>
    <col min="13057" max="13057" width="7" bestFit="1" customWidth="1"/>
    <col min="13058" max="13058" width="26.28515625" customWidth="1"/>
    <col min="13059" max="13059" width="14.140625" customWidth="1"/>
    <col min="13060" max="13060" width="13.7109375" customWidth="1"/>
    <col min="13061" max="13061" width="12.5703125" customWidth="1"/>
    <col min="13062" max="13067" width="11.28515625" customWidth="1"/>
    <col min="13068" max="13068" width="12.7109375" customWidth="1"/>
    <col min="13069" max="13069" width="20.140625" customWidth="1"/>
    <col min="13070" max="13070" width="14.7109375" customWidth="1"/>
    <col min="13313" max="13313" width="7" bestFit="1" customWidth="1"/>
    <col min="13314" max="13314" width="26.28515625" customWidth="1"/>
    <col min="13315" max="13315" width="14.140625" customWidth="1"/>
    <col min="13316" max="13316" width="13.7109375" customWidth="1"/>
    <col min="13317" max="13317" width="12.5703125" customWidth="1"/>
    <col min="13318" max="13323" width="11.28515625" customWidth="1"/>
    <col min="13324" max="13324" width="12.7109375" customWidth="1"/>
    <col min="13325" max="13325" width="20.140625" customWidth="1"/>
    <col min="13326" max="13326" width="14.7109375" customWidth="1"/>
    <col min="13569" max="13569" width="7" bestFit="1" customWidth="1"/>
    <col min="13570" max="13570" width="26.28515625" customWidth="1"/>
    <col min="13571" max="13571" width="14.140625" customWidth="1"/>
    <col min="13572" max="13572" width="13.7109375" customWidth="1"/>
    <col min="13573" max="13573" width="12.5703125" customWidth="1"/>
    <col min="13574" max="13579" width="11.28515625" customWidth="1"/>
    <col min="13580" max="13580" width="12.7109375" customWidth="1"/>
    <col min="13581" max="13581" width="20.140625" customWidth="1"/>
    <col min="13582" max="13582" width="14.7109375" customWidth="1"/>
    <col min="13825" max="13825" width="7" bestFit="1" customWidth="1"/>
    <col min="13826" max="13826" width="26.28515625" customWidth="1"/>
    <col min="13827" max="13827" width="14.140625" customWidth="1"/>
    <col min="13828" max="13828" width="13.7109375" customWidth="1"/>
    <col min="13829" max="13829" width="12.5703125" customWidth="1"/>
    <col min="13830" max="13835" width="11.28515625" customWidth="1"/>
    <col min="13836" max="13836" width="12.7109375" customWidth="1"/>
    <col min="13837" max="13837" width="20.140625" customWidth="1"/>
    <col min="13838" max="13838" width="14.7109375" customWidth="1"/>
    <col min="14081" max="14081" width="7" bestFit="1" customWidth="1"/>
    <col min="14082" max="14082" width="26.28515625" customWidth="1"/>
    <col min="14083" max="14083" width="14.140625" customWidth="1"/>
    <col min="14084" max="14084" width="13.7109375" customWidth="1"/>
    <col min="14085" max="14085" width="12.5703125" customWidth="1"/>
    <col min="14086" max="14091" width="11.28515625" customWidth="1"/>
    <col min="14092" max="14092" width="12.7109375" customWidth="1"/>
    <col min="14093" max="14093" width="20.140625" customWidth="1"/>
    <col min="14094" max="14094" width="14.7109375" customWidth="1"/>
    <col min="14337" max="14337" width="7" bestFit="1" customWidth="1"/>
    <col min="14338" max="14338" width="26.28515625" customWidth="1"/>
    <col min="14339" max="14339" width="14.140625" customWidth="1"/>
    <col min="14340" max="14340" width="13.7109375" customWidth="1"/>
    <col min="14341" max="14341" width="12.5703125" customWidth="1"/>
    <col min="14342" max="14347" width="11.28515625" customWidth="1"/>
    <col min="14348" max="14348" width="12.7109375" customWidth="1"/>
    <col min="14349" max="14349" width="20.140625" customWidth="1"/>
    <col min="14350" max="14350" width="14.7109375" customWidth="1"/>
    <col min="14593" max="14593" width="7" bestFit="1" customWidth="1"/>
    <col min="14594" max="14594" width="26.28515625" customWidth="1"/>
    <col min="14595" max="14595" width="14.140625" customWidth="1"/>
    <col min="14596" max="14596" width="13.7109375" customWidth="1"/>
    <col min="14597" max="14597" width="12.5703125" customWidth="1"/>
    <col min="14598" max="14603" width="11.28515625" customWidth="1"/>
    <col min="14604" max="14604" width="12.7109375" customWidth="1"/>
    <col min="14605" max="14605" width="20.140625" customWidth="1"/>
    <col min="14606" max="14606" width="14.7109375" customWidth="1"/>
    <col min="14849" max="14849" width="7" bestFit="1" customWidth="1"/>
    <col min="14850" max="14850" width="26.28515625" customWidth="1"/>
    <col min="14851" max="14851" width="14.140625" customWidth="1"/>
    <col min="14852" max="14852" width="13.7109375" customWidth="1"/>
    <col min="14853" max="14853" width="12.5703125" customWidth="1"/>
    <col min="14854" max="14859" width="11.28515625" customWidth="1"/>
    <col min="14860" max="14860" width="12.7109375" customWidth="1"/>
    <col min="14861" max="14861" width="20.140625" customWidth="1"/>
    <col min="14862" max="14862" width="14.7109375" customWidth="1"/>
    <col min="15105" max="15105" width="7" bestFit="1" customWidth="1"/>
    <col min="15106" max="15106" width="26.28515625" customWidth="1"/>
    <col min="15107" max="15107" width="14.140625" customWidth="1"/>
    <col min="15108" max="15108" width="13.7109375" customWidth="1"/>
    <col min="15109" max="15109" width="12.5703125" customWidth="1"/>
    <col min="15110" max="15115" width="11.28515625" customWidth="1"/>
    <col min="15116" max="15116" width="12.7109375" customWidth="1"/>
    <col min="15117" max="15117" width="20.140625" customWidth="1"/>
    <col min="15118" max="15118" width="14.7109375" customWidth="1"/>
    <col min="15361" max="15361" width="7" bestFit="1" customWidth="1"/>
    <col min="15362" max="15362" width="26.28515625" customWidth="1"/>
    <col min="15363" max="15363" width="14.140625" customWidth="1"/>
    <col min="15364" max="15364" width="13.7109375" customWidth="1"/>
    <col min="15365" max="15365" width="12.5703125" customWidth="1"/>
    <col min="15366" max="15371" width="11.28515625" customWidth="1"/>
    <col min="15372" max="15372" width="12.7109375" customWidth="1"/>
    <col min="15373" max="15373" width="20.140625" customWidth="1"/>
    <col min="15374" max="15374" width="14.7109375" customWidth="1"/>
    <col min="15617" max="15617" width="7" bestFit="1" customWidth="1"/>
    <col min="15618" max="15618" width="26.28515625" customWidth="1"/>
    <col min="15619" max="15619" width="14.140625" customWidth="1"/>
    <col min="15620" max="15620" width="13.7109375" customWidth="1"/>
    <col min="15621" max="15621" width="12.5703125" customWidth="1"/>
    <col min="15622" max="15627" width="11.28515625" customWidth="1"/>
    <col min="15628" max="15628" width="12.7109375" customWidth="1"/>
    <col min="15629" max="15629" width="20.140625" customWidth="1"/>
    <col min="15630" max="15630" width="14.7109375" customWidth="1"/>
    <col min="15873" max="15873" width="7" bestFit="1" customWidth="1"/>
    <col min="15874" max="15874" width="26.28515625" customWidth="1"/>
    <col min="15875" max="15875" width="14.140625" customWidth="1"/>
    <col min="15876" max="15876" width="13.7109375" customWidth="1"/>
    <col min="15877" max="15877" width="12.5703125" customWidth="1"/>
    <col min="15878" max="15883" width="11.28515625" customWidth="1"/>
    <col min="15884" max="15884" width="12.7109375" customWidth="1"/>
    <col min="15885" max="15885" width="20.140625" customWidth="1"/>
    <col min="15886" max="15886" width="14.7109375" customWidth="1"/>
    <col min="16129" max="16129" width="7" bestFit="1" customWidth="1"/>
    <col min="16130" max="16130" width="26.28515625" customWidth="1"/>
    <col min="16131" max="16131" width="14.140625" customWidth="1"/>
    <col min="16132" max="16132" width="13.7109375" customWidth="1"/>
    <col min="16133" max="16133" width="12.5703125" customWidth="1"/>
    <col min="16134" max="16139" width="11.28515625" customWidth="1"/>
    <col min="16140" max="16140" width="12.7109375" customWidth="1"/>
    <col min="16141" max="16141" width="20.140625" customWidth="1"/>
    <col min="16142" max="16142" width="14.7109375" customWidth="1"/>
  </cols>
  <sheetData>
    <row r="1" spans="1:16" ht="32.25" customHeight="1" x14ac:dyDescent="0.25">
      <c r="A1" s="54"/>
      <c r="B1" s="94"/>
      <c r="C1" s="58"/>
      <c r="D1" s="79"/>
      <c r="E1" s="45"/>
      <c r="G1" s="45"/>
      <c r="H1" s="45"/>
      <c r="I1" s="45"/>
      <c r="J1" s="45"/>
      <c r="K1" s="45"/>
      <c r="L1" s="187" t="s">
        <v>202</v>
      </c>
      <c r="M1" s="187"/>
      <c r="N1" s="187"/>
    </row>
    <row r="2" spans="1:16" ht="33" customHeight="1" x14ac:dyDescent="0.25">
      <c r="A2" s="223" t="s">
        <v>150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6" s="166" customFormat="1" ht="110.25" customHeight="1" x14ac:dyDescent="0.25">
      <c r="A3" s="224" t="s">
        <v>84</v>
      </c>
      <c r="B3" s="165"/>
      <c r="C3" s="164" t="s">
        <v>151</v>
      </c>
      <c r="D3" s="164" t="s">
        <v>152</v>
      </c>
      <c r="E3" s="164" t="s">
        <v>153</v>
      </c>
      <c r="F3" s="164" t="s">
        <v>154</v>
      </c>
      <c r="G3" s="164" t="s">
        <v>155</v>
      </c>
      <c r="H3" s="164" t="s">
        <v>156</v>
      </c>
      <c r="I3" s="164" t="s">
        <v>157</v>
      </c>
      <c r="J3" s="164" t="s">
        <v>158</v>
      </c>
      <c r="K3" s="164" t="s">
        <v>159</v>
      </c>
      <c r="L3" s="220" t="s">
        <v>160</v>
      </c>
      <c r="M3" s="225" t="s">
        <v>161</v>
      </c>
      <c r="N3" s="220" t="s">
        <v>162</v>
      </c>
    </row>
    <row r="4" spans="1:16" s="166" customFormat="1" ht="21.75" customHeight="1" x14ac:dyDescent="0.25">
      <c r="A4" s="224"/>
      <c r="B4" s="165" t="s">
        <v>163</v>
      </c>
      <c r="C4" s="164">
        <v>5</v>
      </c>
      <c r="D4" s="164">
        <v>5</v>
      </c>
      <c r="E4" s="221">
        <v>5</v>
      </c>
      <c r="F4" s="222"/>
      <c r="G4" s="164">
        <v>2.5</v>
      </c>
      <c r="H4" s="164">
        <v>2.5</v>
      </c>
      <c r="I4" s="164">
        <v>2.5</v>
      </c>
      <c r="J4" s="164">
        <v>2.5</v>
      </c>
      <c r="K4" s="164">
        <v>2.5</v>
      </c>
      <c r="L4" s="220"/>
      <c r="M4" s="226"/>
      <c r="N4" s="220"/>
    </row>
    <row r="5" spans="1:16" s="119" customFormat="1" ht="30.75" customHeight="1" x14ac:dyDescent="0.2">
      <c r="A5" s="224"/>
      <c r="B5" s="120" t="s">
        <v>85</v>
      </c>
      <c r="C5" s="158" t="s">
        <v>164</v>
      </c>
      <c r="D5" s="158" t="s">
        <v>165</v>
      </c>
      <c r="E5" s="158" t="s">
        <v>164</v>
      </c>
      <c r="F5" s="158" t="s">
        <v>164</v>
      </c>
      <c r="G5" s="158" t="s">
        <v>164</v>
      </c>
      <c r="H5" s="158" t="s">
        <v>164</v>
      </c>
      <c r="I5" s="158" t="s">
        <v>164</v>
      </c>
      <c r="J5" s="158" t="s">
        <v>164</v>
      </c>
      <c r="K5" s="158" t="s">
        <v>164</v>
      </c>
      <c r="L5" s="220"/>
      <c r="M5" s="227"/>
      <c r="N5" s="220"/>
    </row>
    <row r="6" spans="1:16" ht="26.25" x14ac:dyDescent="0.25">
      <c r="A6" s="86">
        <v>560002</v>
      </c>
      <c r="B6" s="87" t="s">
        <v>9</v>
      </c>
      <c r="C6" s="95">
        <f>VLOOKUP(A6,'[3]1Прил. АПП на 1 жителя'!$A$6:$O$65,15,0)</f>
        <v>0</v>
      </c>
      <c r="D6" s="96">
        <f>VLOOKUP(A6,'[3]2Прил.ПЦ от общего АПП'!$A$6:$O$65,15,0)</f>
        <v>1.79</v>
      </c>
      <c r="E6" s="96">
        <f>VLOOKUP(A6,'[3]3Прил.Диспанс. взр.'!$A$5:$H$64,8,0)</f>
        <v>4.09</v>
      </c>
      <c r="F6" s="96">
        <f>VLOOKUP(A6,'[3]4Прил.Профил. дети'!$A$5:$M$64,13,0)</f>
        <v>0</v>
      </c>
      <c r="G6" s="96">
        <f>VLOOKUP(A6,'[3]5Прил. НП'!$A$6:$O$65,15,0)</f>
        <v>0.91</v>
      </c>
      <c r="H6" s="96">
        <f>VLOOKUP(A6,'[3]6Вызовы СМП'!$A$6:$O$65,15,0)</f>
        <v>2</v>
      </c>
      <c r="I6" s="96">
        <f>VLOOKUP(A6,'[3]7. Уровень госп. ПН'!$A$6:$O$65,15,0)</f>
        <v>1.99</v>
      </c>
      <c r="J6" s="96">
        <f>VLOOKUP(A6,'[3]8.Экстр.госпитализации'!$A$6:$O$65,15,0)</f>
        <v>0.77</v>
      </c>
      <c r="K6" s="96">
        <f>VLOOKUP(A6,'[3]9.АПП после инфаркта,инсульта'!$A$6:$G$65,7,0)</f>
        <v>0.54</v>
      </c>
      <c r="L6" s="97">
        <f t="shared" ref="L6:L65" si="0">G6+F6+E6+D6+C6+H6+I6+J6+K6</f>
        <v>12.09</v>
      </c>
      <c r="M6" s="98">
        <v>27.5</v>
      </c>
      <c r="N6" s="99">
        <f>100/M6*L6</f>
        <v>43.96</v>
      </c>
      <c r="O6" s="159"/>
      <c r="P6" s="160"/>
    </row>
    <row r="7" spans="1:16" ht="26.25" x14ac:dyDescent="0.25">
      <c r="A7" s="86">
        <v>560014</v>
      </c>
      <c r="B7" s="87" t="s">
        <v>188</v>
      </c>
      <c r="C7" s="163">
        <f>VLOOKUP(A7,'[3]1Прил. АПП на 1 жителя'!$A$6:$O$65,15,0)</f>
        <v>4.55</v>
      </c>
      <c r="D7" s="96">
        <f>VLOOKUP(A7,'[3]2Прил.ПЦ от общего АПП'!$A$6:$O$65,15,0)</f>
        <v>4.91</v>
      </c>
      <c r="E7" s="96">
        <f>VLOOKUP(A7,'[3]3Прил.Диспанс. взр.'!$A$5:$H$64,8,0)</f>
        <v>2.2999999999999998</v>
      </c>
      <c r="F7" s="96">
        <f>VLOOKUP(A7,'[3]4Прил.Профил. дети'!$A$5:$M$64,13,0)</f>
        <v>0</v>
      </c>
      <c r="G7" s="96">
        <f>VLOOKUP(A7,'[3]5Прил. НП'!$A$6:$O$65,15,0)</f>
        <v>0.62</v>
      </c>
      <c r="H7" s="96">
        <f>VLOOKUP(A7,'[3]6Вызовы СМП'!$A$6:$O$65,15,0)</f>
        <v>2.5</v>
      </c>
      <c r="I7" s="96">
        <f>VLOOKUP(A7,'[3]7. Уровень госп. ПН'!$A$6:$O$65,15,0)</f>
        <v>2.5</v>
      </c>
      <c r="J7" s="96">
        <f>VLOOKUP(A7,'[3]8.Экстр.госпитализации'!$A$6:$O$65,15,0)</f>
        <v>0.86</v>
      </c>
      <c r="K7" s="96">
        <f>VLOOKUP(A7,'[3]9.АПП после инфаркта,инсульта'!$A$6:$G$65,7,0)</f>
        <v>0</v>
      </c>
      <c r="L7" s="97">
        <f t="shared" si="0"/>
        <v>18.239999999999998</v>
      </c>
      <c r="M7" s="98">
        <v>27.45</v>
      </c>
      <c r="N7" s="99">
        <f t="shared" ref="N7:N64" si="1">100/M7*L7</f>
        <v>66.45</v>
      </c>
      <c r="O7" s="159"/>
      <c r="P7" s="160"/>
    </row>
    <row r="8" spans="1:16" ht="26.25" x14ac:dyDescent="0.25">
      <c r="A8" s="86">
        <v>560017</v>
      </c>
      <c r="B8" s="87" t="s">
        <v>21</v>
      </c>
      <c r="C8" s="95">
        <f>VLOOKUP(A8,'[3]1Прил. АПП на 1 жителя'!$A$6:$O$65,15,0)</f>
        <v>0</v>
      </c>
      <c r="D8" s="96">
        <f>VLOOKUP(A8,'[3]2Прил.ПЦ от общего АПП'!$A$6:$O$65,15,0)</f>
        <v>2.67</v>
      </c>
      <c r="E8" s="96">
        <f>VLOOKUP(A8,'[3]3Прил.Диспанс. взр.'!$A$5:$H$64,8,0)</f>
        <v>5</v>
      </c>
      <c r="F8" s="96">
        <f>VLOOKUP(A8,'[3]4Прил.Профил. дети'!$A$5:$M$64,13,0)</f>
        <v>0</v>
      </c>
      <c r="G8" s="96">
        <f>VLOOKUP(A8,'[3]5Прил. НП'!$A$6:$O$65,15,0)</f>
        <v>0.86</v>
      </c>
      <c r="H8" s="96">
        <f>VLOOKUP(A8,'[3]6Вызовы СМП'!$A$6:$O$65,15,0)</f>
        <v>2.5</v>
      </c>
      <c r="I8" s="96">
        <f>VLOOKUP(A8,'[3]7. Уровень госп. ПН'!$A$6:$O$65,15,0)</f>
        <v>2.5</v>
      </c>
      <c r="J8" s="96">
        <f>VLOOKUP(A8,'[3]8.Экстр.госпитализации'!$A$6:$O$65,15,0)</f>
        <v>0.77</v>
      </c>
      <c r="K8" s="96">
        <f>VLOOKUP(A8,'[3]9.АПП после инфаркта,инсульта'!$A$6:$G$65,7,0)</f>
        <v>0.21</v>
      </c>
      <c r="L8" s="97">
        <f t="shared" si="0"/>
        <v>14.51</v>
      </c>
      <c r="M8" s="98">
        <v>27.5</v>
      </c>
      <c r="N8" s="99">
        <f t="shared" si="1"/>
        <v>52.76</v>
      </c>
      <c r="O8" s="159"/>
      <c r="P8" s="160"/>
    </row>
    <row r="9" spans="1:16" ht="26.25" x14ac:dyDescent="0.25">
      <c r="A9" s="86">
        <v>560019</v>
      </c>
      <c r="B9" s="87" t="s">
        <v>22</v>
      </c>
      <c r="C9" s="95">
        <f>VLOOKUP(A9,'[3]1Прил. АПП на 1 жителя'!$A$6:$O$65,15,0)</f>
        <v>4.5199999999999996</v>
      </c>
      <c r="D9" s="96">
        <f>VLOOKUP(A9,'[3]2Прил.ПЦ от общего АПП'!$A$6:$O$65,15,0)</f>
        <v>5</v>
      </c>
      <c r="E9" s="96">
        <f>VLOOKUP(A9,'[3]3Прил.Диспанс. взр.'!$A$5:$H$64,8,0)</f>
        <v>4.75</v>
      </c>
      <c r="F9" s="96">
        <f>VLOOKUP(A9,'[3]4Прил.Профил. дети'!$A$5:$M$64,13,0)</f>
        <v>0.25</v>
      </c>
      <c r="G9" s="96">
        <f>VLOOKUP(A9,'[3]5Прил. НП'!$A$6:$O$65,15,0)</f>
        <v>1.18</v>
      </c>
      <c r="H9" s="96">
        <f>VLOOKUP(A9,'[3]6Вызовы СМП'!$A$6:$O$65,15,0)</f>
        <v>2.02</v>
      </c>
      <c r="I9" s="96">
        <f>VLOOKUP(A9,'[3]7. Уровень госп. ПН'!$A$6:$O$65,15,0)</f>
        <v>2.5</v>
      </c>
      <c r="J9" s="96">
        <f>VLOOKUP(A9,'[3]8.Экстр.госпитализации'!$A$6:$O$65,15,0)</f>
        <v>0.87</v>
      </c>
      <c r="K9" s="96">
        <f>VLOOKUP(A9,'[3]9.АПП после инфаркта,инсульта'!$A$6:$G$65,7,0)</f>
        <v>0.61</v>
      </c>
      <c r="L9" s="97">
        <f t="shared" si="0"/>
        <v>21.7</v>
      </c>
      <c r="M9" s="98">
        <v>27.38</v>
      </c>
      <c r="N9" s="99">
        <f t="shared" si="1"/>
        <v>79.25</v>
      </c>
      <c r="O9" s="159"/>
      <c r="P9" s="160"/>
    </row>
    <row r="10" spans="1:16" ht="26.25" x14ac:dyDescent="0.25">
      <c r="A10" s="86">
        <v>560021</v>
      </c>
      <c r="B10" s="87" t="s">
        <v>23</v>
      </c>
      <c r="C10" s="95">
        <f>VLOOKUP(A10,'[3]1Прил. АПП на 1 жителя'!$A$6:$O$65,15,0)</f>
        <v>3.37</v>
      </c>
      <c r="D10" s="96">
        <f>VLOOKUP(A10,'[3]2Прил.ПЦ от общего АПП'!$A$6:$O$65,15,0)</f>
        <v>3.4</v>
      </c>
      <c r="E10" s="96">
        <f>VLOOKUP(A10,'[3]3Прил.Диспанс. взр.'!$A$5:$H$64,8,0)</f>
        <v>0</v>
      </c>
      <c r="F10" s="96">
        <f>VLOOKUP(A10,'[3]4Прил.Профил. дети'!$A$5:$M$64,13,0)</f>
        <v>1.92</v>
      </c>
      <c r="G10" s="96">
        <f>VLOOKUP(A10,'[3]5Прил. НП'!$A$6:$O$65,15,0)</f>
        <v>0.8</v>
      </c>
      <c r="H10" s="96">
        <f>VLOOKUP(A10,'[3]6Вызовы СМП'!$A$6:$O$65,15,0)</f>
        <v>1.79</v>
      </c>
      <c r="I10" s="96">
        <f>VLOOKUP(A10,'[3]7. Уровень госп. ПН'!$A$6:$O$65,15,0)</f>
        <v>2.5</v>
      </c>
      <c r="J10" s="96">
        <f>VLOOKUP(A10,'[3]8.Экстр.госпитализации'!$A$6:$O$65,15,0)</f>
        <v>0.71</v>
      </c>
      <c r="K10" s="96">
        <f>VLOOKUP(A10,'[3]9.АПП после инфаркта,инсульта'!$A$6:$G$65,7,0)</f>
        <v>0.12</v>
      </c>
      <c r="L10" s="97">
        <f t="shared" si="0"/>
        <v>14.61</v>
      </c>
      <c r="M10" s="98">
        <v>26.5</v>
      </c>
      <c r="N10" s="99">
        <f t="shared" si="1"/>
        <v>55.13</v>
      </c>
      <c r="O10" s="159"/>
      <c r="P10" s="160"/>
    </row>
    <row r="11" spans="1:16" ht="26.25" x14ac:dyDescent="0.25">
      <c r="A11" s="86">
        <v>560022</v>
      </c>
      <c r="B11" s="87" t="s">
        <v>24</v>
      </c>
      <c r="C11" s="95">
        <f>VLOOKUP(A11,'[3]1Прил. АПП на 1 жителя'!$A$6:$O$65,15,0)</f>
        <v>4.7300000000000004</v>
      </c>
      <c r="D11" s="96">
        <f>VLOOKUP(A11,'[3]2Прил.ПЦ от общего АПП'!$A$6:$O$65,15,0)</f>
        <v>4.1399999999999997</v>
      </c>
      <c r="E11" s="96">
        <f>VLOOKUP(A11,'[3]3Прил.Диспанс. взр.'!$A$5:$H$64,8,0)</f>
        <v>3.7</v>
      </c>
      <c r="F11" s="96">
        <f>VLOOKUP(A11,'[3]4Прил.Профил. дети'!$A$5:$M$64,13,0)</f>
        <v>1.3</v>
      </c>
      <c r="G11" s="96">
        <f>VLOOKUP(A11,'[3]5Прил. НП'!$A$6:$O$65,15,0)</f>
        <v>0.89</v>
      </c>
      <c r="H11" s="96">
        <f>VLOOKUP(A11,'[3]6Вызовы СМП'!$A$6:$O$65,15,0)</f>
        <v>1.84</v>
      </c>
      <c r="I11" s="96">
        <f>VLOOKUP(A11,'[3]7. Уровень госп. ПН'!$A$6:$O$65,15,0)</f>
        <v>2.46</v>
      </c>
      <c r="J11" s="96">
        <f>VLOOKUP(A11,'[3]8.Экстр.госпитализации'!$A$6:$O$65,15,0)</f>
        <v>0.65</v>
      </c>
      <c r="K11" s="96">
        <f>VLOOKUP(A11,'[3]9.АПП после инфаркта,инсульта'!$A$6:$G$65,7,0)</f>
        <v>0.21</v>
      </c>
      <c r="L11" s="97">
        <f t="shared" si="0"/>
        <v>19.920000000000002</v>
      </c>
      <c r="M11" s="98">
        <v>26.85</v>
      </c>
      <c r="N11" s="99">
        <f t="shared" si="1"/>
        <v>74.19</v>
      </c>
      <c r="O11" s="159"/>
      <c r="P11" s="160"/>
    </row>
    <row r="12" spans="1:16" x14ac:dyDescent="0.25">
      <c r="A12" s="86">
        <v>560024</v>
      </c>
      <c r="B12" s="87" t="s">
        <v>25</v>
      </c>
      <c r="C12" s="95">
        <f>VLOOKUP(A12,'[3]1Прил. АПП на 1 жителя'!$A$6:$O$65,15,0)</f>
        <v>4.91</v>
      </c>
      <c r="D12" s="96">
        <f>VLOOKUP(A12,'[3]2Прил.ПЦ от общего АПП'!$A$6:$O$65,15,0)</f>
        <v>4.43</v>
      </c>
      <c r="E12" s="96">
        <f>VLOOKUP(A12,'[3]3Прил.Диспанс. взр.'!$A$5:$H$64,8,0)</f>
        <v>0.22</v>
      </c>
      <c r="F12" s="96">
        <f>VLOOKUP(A12,'[3]4Прил.Профил. дети'!$A$5:$M$64,13,0)</f>
        <v>4.75</v>
      </c>
      <c r="G12" s="96">
        <f>VLOOKUP(A12,'[3]5Прил. НП'!$A$6:$O$65,15,0)</f>
        <v>2.41</v>
      </c>
      <c r="H12" s="96">
        <f>VLOOKUP(A12,'[3]6Вызовы СМП'!$A$6:$O$65,15,0)</f>
        <v>2.4500000000000002</v>
      </c>
      <c r="I12" s="96">
        <f>VLOOKUP(A12,'[3]7. Уровень госп. ПН'!$A$6:$O$65,15,0)</f>
        <v>2.5</v>
      </c>
      <c r="J12" s="96">
        <f>VLOOKUP(A12,'[3]8.Экстр.госпитализации'!$A$6:$O$65,15,0)</f>
        <v>0.64</v>
      </c>
      <c r="K12" s="96">
        <f>VLOOKUP(A12,'[3]9.АПП после инфаркта,инсульта'!$A$6:$G$65,7,0)</f>
        <v>0</v>
      </c>
      <c r="L12" s="97">
        <f t="shared" si="0"/>
        <v>22.31</v>
      </c>
      <c r="M12" s="98">
        <v>25.13</v>
      </c>
      <c r="N12" s="99">
        <f t="shared" si="1"/>
        <v>88.78</v>
      </c>
      <c r="O12" s="159"/>
      <c r="P12" s="160"/>
    </row>
    <row r="13" spans="1:16" ht="26.25" x14ac:dyDescent="0.25">
      <c r="A13" s="86">
        <v>560026</v>
      </c>
      <c r="B13" s="87" t="s">
        <v>26</v>
      </c>
      <c r="C13" s="95">
        <f>VLOOKUP(A13,'[3]1Прил. АПП на 1 жителя'!$A$6:$O$65,15,0)</f>
        <v>2.63</v>
      </c>
      <c r="D13" s="96">
        <f>VLOOKUP(A13,'[3]2Прил.ПЦ от общего АПП'!$A$6:$O$65,15,0)</f>
        <v>2.3199999999999998</v>
      </c>
      <c r="E13" s="96">
        <f>VLOOKUP(A13,'[3]3Прил.Диспанс. взр.'!$A$5:$H$64,8,0)</f>
        <v>3.08</v>
      </c>
      <c r="F13" s="96">
        <f>VLOOKUP(A13,'[3]4Прил.Профил. дети'!$A$5:$M$64,13,0)</f>
        <v>0.71</v>
      </c>
      <c r="G13" s="96">
        <f>VLOOKUP(A13,'[3]5Прил. НП'!$A$6:$O$65,15,0)</f>
        <v>0.85</v>
      </c>
      <c r="H13" s="96">
        <f>VLOOKUP(A13,'[3]6Вызовы СМП'!$A$6:$O$65,15,0)</f>
        <v>1.7</v>
      </c>
      <c r="I13" s="96">
        <f>VLOOKUP(A13,'[3]7. Уровень госп. ПН'!$A$6:$O$65,15,0)</f>
        <v>2.5</v>
      </c>
      <c r="J13" s="96">
        <f>VLOOKUP(A13,'[3]8.Экстр.госпитализации'!$A$6:$O$65,15,0)</f>
        <v>0.64</v>
      </c>
      <c r="K13" s="96">
        <f>VLOOKUP(A13,'[3]9.АПП после инфаркта,инсульта'!$A$6:$G$65,7,0)</f>
        <v>0.45</v>
      </c>
      <c r="L13" s="97">
        <f t="shared" si="0"/>
        <v>14.88</v>
      </c>
      <c r="M13" s="98">
        <v>27.08</v>
      </c>
      <c r="N13" s="99">
        <f t="shared" si="1"/>
        <v>54.95</v>
      </c>
      <c r="O13" s="159"/>
      <c r="P13" s="160"/>
    </row>
    <row r="14" spans="1:16" x14ac:dyDescent="0.25">
      <c r="A14" s="86">
        <v>560032</v>
      </c>
      <c r="B14" s="87" t="s">
        <v>28</v>
      </c>
      <c r="C14" s="95">
        <f>VLOOKUP(A14,'[3]1Прил. АПП на 1 жителя'!$A$6:$O$65,15,0)</f>
        <v>0</v>
      </c>
      <c r="D14" s="96">
        <f>VLOOKUP(A14,'[3]2Прил.ПЦ от общего АПП'!$A$6:$O$65,15,0)</f>
        <v>0.93</v>
      </c>
      <c r="E14" s="96">
        <f>VLOOKUP(A14,'[3]3Прил.Диспанс. взр.'!$A$5:$H$64,8,0)</f>
        <v>2.06</v>
      </c>
      <c r="F14" s="96">
        <f>VLOOKUP(A14,'[3]4Прил.Профил. дети'!$A$5:$M$64,13,0)</f>
        <v>0</v>
      </c>
      <c r="G14" s="96">
        <f>VLOOKUP(A14,'[3]5Прил. НП'!$A$6:$O$65,15,0)</f>
        <v>1.31</v>
      </c>
      <c r="H14" s="96">
        <f>VLOOKUP(A14,'[3]6Вызовы СМП'!$A$6:$O$65,15,0)</f>
        <v>1.5</v>
      </c>
      <c r="I14" s="96">
        <f>VLOOKUP(A14,'[3]7. Уровень госп. ПН'!$A$6:$O$65,15,0)</f>
        <v>2.5</v>
      </c>
      <c r="J14" s="96">
        <f>VLOOKUP(A14,'[3]8.Экстр.госпитализации'!$A$6:$O$65,15,0)</f>
        <v>1.33</v>
      </c>
      <c r="K14" s="96">
        <f>VLOOKUP(A14,'[3]9.АПП после инфаркта,инсульта'!$A$6:$G$65,7,0)</f>
        <v>0.31</v>
      </c>
      <c r="L14" s="97">
        <f t="shared" si="0"/>
        <v>9.94</v>
      </c>
      <c r="M14" s="98">
        <v>27.5</v>
      </c>
      <c r="N14" s="99">
        <f t="shared" si="1"/>
        <v>36.15</v>
      </c>
      <c r="O14" s="159"/>
      <c r="P14" s="160"/>
    </row>
    <row r="15" spans="1:16" x14ac:dyDescent="0.25">
      <c r="A15" s="86">
        <v>560033</v>
      </c>
      <c r="B15" s="87" t="s">
        <v>29</v>
      </c>
      <c r="C15" s="95">
        <f>VLOOKUP(A15,'[3]1Прил. АПП на 1 жителя'!$A$6:$O$65,15,0)</f>
        <v>3.49</v>
      </c>
      <c r="D15" s="96">
        <f>VLOOKUP(A15,'[3]2Прил.ПЦ от общего АПП'!$A$6:$O$65,15,0)</f>
        <v>2.0099999999999998</v>
      </c>
      <c r="E15" s="96">
        <f>VLOOKUP(A15,'[3]3Прил.Диспанс. взр.'!$A$5:$H$64,8,0)</f>
        <v>4.16</v>
      </c>
      <c r="F15" s="96">
        <f>VLOOKUP(A15,'[3]4Прил.Профил. дети'!$A$5:$M$64,13,0)</f>
        <v>0</v>
      </c>
      <c r="G15" s="96">
        <f>VLOOKUP(A15,'[3]5Прил. НП'!$A$6:$O$65,15,0)</f>
        <v>1.51</v>
      </c>
      <c r="H15" s="96">
        <f>VLOOKUP(A15,'[3]6Вызовы СМП'!$A$6:$O$65,15,0)</f>
        <v>1.88</v>
      </c>
      <c r="I15" s="96">
        <f>VLOOKUP(A15,'[3]7. Уровень госп. ПН'!$A$6:$O$65,15,0)</f>
        <v>2.5</v>
      </c>
      <c r="J15" s="96">
        <f>VLOOKUP(A15,'[3]8.Экстр.госпитализации'!$A$6:$O$65,15,0)</f>
        <v>1.62</v>
      </c>
      <c r="K15" s="96">
        <f>VLOOKUP(A15,'[3]9.АПП после инфаркта,инсульта'!$A$6:$G$65,7,0)</f>
        <v>0.37</v>
      </c>
      <c r="L15" s="97">
        <f t="shared" si="0"/>
        <v>17.54</v>
      </c>
      <c r="M15" s="98">
        <v>27.5</v>
      </c>
      <c r="N15" s="99">
        <f t="shared" si="1"/>
        <v>63.78</v>
      </c>
      <c r="O15" s="159"/>
      <c r="P15" s="160"/>
    </row>
    <row r="16" spans="1:16" x14ac:dyDescent="0.25">
      <c r="A16" s="86">
        <v>560034</v>
      </c>
      <c r="B16" s="87" t="s">
        <v>30</v>
      </c>
      <c r="C16" s="95">
        <f>VLOOKUP(A16,'[3]1Прил. АПП на 1 жителя'!$A$6:$O$65,15,0)</f>
        <v>3.05</v>
      </c>
      <c r="D16" s="96">
        <f>VLOOKUP(A16,'[3]2Прил.ПЦ от общего АПП'!$A$6:$O$65,15,0)</f>
        <v>3.42</v>
      </c>
      <c r="E16" s="96">
        <f>VLOOKUP(A16,'[3]3Прил.Диспанс. взр.'!$A$5:$H$64,8,0)</f>
        <v>3.07</v>
      </c>
      <c r="F16" s="96">
        <f>VLOOKUP(A16,'[3]4Прил.Профил. дети'!$A$5:$M$64,13,0)</f>
        <v>0</v>
      </c>
      <c r="G16" s="96">
        <f>VLOOKUP(A16,'[3]5Прил. НП'!$A$6:$O$65,15,0)</f>
        <v>0</v>
      </c>
      <c r="H16" s="96">
        <f>VLOOKUP(A16,'[3]6Вызовы СМП'!$A$6:$O$65,15,0)</f>
        <v>2</v>
      </c>
      <c r="I16" s="96">
        <f>VLOOKUP(A16,'[3]7. Уровень госп. ПН'!$A$6:$O$65,15,0)</f>
        <v>2.5</v>
      </c>
      <c r="J16" s="96">
        <f>VLOOKUP(A16,'[3]8.Экстр.госпитализации'!$A$6:$O$65,15,0)</f>
        <v>1.74</v>
      </c>
      <c r="K16" s="96">
        <f>VLOOKUP(A16,'[3]9.АПП после инфаркта,инсульта'!$A$6:$G$65,7,0)</f>
        <v>0.22</v>
      </c>
      <c r="L16" s="97">
        <f t="shared" si="0"/>
        <v>16</v>
      </c>
      <c r="M16" s="98">
        <v>27.5</v>
      </c>
      <c r="N16" s="99">
        <f t="shared" si="1"/>
        <v>58.18</v>
      </c>
      <c r="O16" s="159"/>
      <c r="P16" s="160"/>
    </row>
    <row r="17" spans="1:16" x14ac:dyDescent="0.25">
      <c r="A17" s="86">
        <v>560035</v>
      </c>
      <c r="B17" s="87" t="s">
        <v>31</v>
      </c>
      <c r="C17" s="95">
        <f>VLOOKUP(A17,'[3]1Прил. АПП на 1 жителя'!$A$6:$O$65,15,0)</f>
        <v>2.5499999999999998</v>
      </c>
      <c r="D17" s="96">
        <f>VLOOKUP(A17,'[3]2Прил.ПЦ от общего АПП'!$A$6:$O$65,15,0)</f>
        <v>0.97</v>
      </c>
      <c r="E17" s="96">
        <f>VLOOKUP(A17,'[3]3Прил.Диспанс. взр.'!$A$5:$H$64,8,0)</f>
        <v>0</v>
      </c>
      <c r="F17" s="96">
        <f>VLOOKUP(A17,'[3]4Прил.Профил. дети'!$A$5:$M$64,13,0)</f>
        <v>4.7</v>
      </c>
      <c r="G17" s="96">
        <f>VLOOKUP(A17,'[3]5Прил. НП'!$A$6:$O$65,15,0)</f>
        <v>0.34</v>
      </c>
      <c r="H17" s="96">
        <f>VLOOKUP(A17,'[3]6Вызовы СМП'!$A$6:$O$65,15,0)</f>
        <v>2.4500000000000002</v>
      </c>
      <c r="I17" s="96">
        <f>VLOOKUP(A17,'[3]7. Уровень госп. ПН'!$A$6:$O$65,15,0)</f>
        <v>2.5</v>
      </c>
      <c r="J17" s="96">
        <f>VLOOKUP(A17,'[3]8.Экстр.госпитализации'!$A$6:$O$65,15,0)</f>
        <v>0.8</v>
      </c>
      <c r="K17" s="96">
        <f>VLOOKUP(A17,'[3]9.АПП после инфаркта,инсульта'!$A$6:$G$65,7,0)</f>
        <v>0</v>
      </c>
      <c r="L17" s="97">
        <f t="shared" si="0"/>
        <v>14.31</v>
      </c>
      <c r="M17" s="98">
        <v>25.15</v>
      </c>
      <c r="N17" s="99">
        <f t="shared" si="1"/>
        <v>56.9</v>
      </c>
      <c r="O17" s="159"/>
      <c r="P17" s="160"/>
    </row>
    <row r="18" spans="1:16" x14ac:dyDescent="0.25">
      <c r="A18" s="86">
        <v>560036</v>
      </c>
      <c r="B18" s="87" t="s">
        <v>27</v>
      </c>
      <c r="C18" s="95">
        <f>VLOOKUP(A18,'[3]1Прил. АПП на 1 жителя'!$A$6:$O$65,15,0)</f>
        <v>2.38</v>
      </c>
      <c r="D18" s="96">
        <f>VLOOKUP(A18,'[3]2Прил.ПЦ от общего АПП'!$A$6:$O$65,15,0)</f>
        <v>1.35</v>
      </c>
      <c r="E18" s="96">
        <f>VLOOKUP(A18,'[3]3Прил.Диспанс. взр.'!$A$5:$H$64,8,0)</f>
        <v>3.09</v>
      </c>
      <c r="F18" s="96">
        <f>VLOOKUP(A18,'[3]4Прил.Профил. дети'!$A$5:$M$64,13,0)</f>
        <v>0.78</v>
      </c>
      <c r="G18" s="96">
        <f>VLOOKUP(A18,'[3]5Прил. НП'!$A$6:$O$65,15,0)</f>
        <v>0.96</v>
      </c>
      <c r="H18" s="96">
        <f>VLOOKUP(A18,'[3]6Вызовы СМП'!$A$6:$O$65,15,0)</f>
        <v>2.08</v>
      </c>
      <c r="I18" s="96">
        <f>VLOOKUP(A18,'[3]7. Уровень госп. ПН'!$A$6:$O$65,15,0)</f>
        <v>2.5</v>
      </c>
      <c r="J18" s="96">
        <f>VLOOKUP(A18,'[3]8.Экстр.госпитализации'!$A$6:$O$65,15,0)</f>
        <v>1.29</v>
      </c>
      <c r="K18" s="96">
        <f>VLOOKUP(A18,'[3]9.АПП после инфаркта,инсульта'!$A$6:$G$65,7,0)</f>
        <v>0.45</v>
      </c>
      <c r="L18" s="97">
        <f t="shared" si="0"/>
        <v>14.88</v>
      </c>
      <c r="M18" s="98">
        <v>27.05</v>
      </c>
      <c r="N18" s="99">
        <f t="shared" si="1"/>
        <v>55.01</v>
      </c>
      <c r="O18" s="159"/>
      <c r="P18" s="160"/>
    </row>
    <row r="19" spans="1:16" ht="26.25" x14ac:dyDescent="0.25">
      <c r="A19" s="86">
        <v>560041</v>
      </c>
      <c r="B19" s="87" t="s">
        <v>33</v>
      </c>
      <c r="C19" s="95">
        <f>VLOOKUP(A19,'[3]1Прил. АПП на 1 жителя'!$A$6:$O$65,15,0)</f>
        <v>3.03</v>
      </c>
      <c r="D19" s="96">
        <f>VLOOKUP(A19,'[3]2Прил.ПЦ от общего АПП'!$A$6:$O$65,15,0)</f>
        <v>0.44</v>
      </c>
      <c r="E19" s="96">
        <f>VLOOKUP(A19,'[3]3Прил.Диспанс. взр.'!$A$5:$H$64,8,0)</f>
        <v>0</v>
      </c>
      <c r="F19" s="96">
        <f>VLOOKUP(A19,'[3]4Прил.Профил. дети'!$A$5:$M$64,13,0)</f>
        <v>4.5999999999999996</v>
      </c>
      <c r="G19" s="96">
        <f>VLOOKUP(A19,'[3]5Прил. НП'!$A$6:$O$65,15,0)</f>
        <v>0.59</v>
      </c>
      <c r="H19" s="96">
        <f>VLOOKUP(A19,'[3]6Вызовы СМП'!$A$6:$O$65,15,0)</f>
        <v>2.5</v>
      </c>
      <c r="I19" s="96">
        <f>VLOOKUP(A19,'[3]7. Уровень госп. ПН'!$A$6:$O$65,15,0)</f>
        <v>2.5</v>
      </c>
      <c r="J19" s="96">
        <f>VLOOKUP(A19,'[3]8.Экстр.госпитализации'!$A$6:$O$65,15,0)</f>
        <v>0.76</v>
      </c>
      <c r="K19" s="96">
        <f>VLOOKUP(A19,'[3]9.АПП после инфаркта,инсульта'!$A$6:$G$65,7,0)</f>
        <v>0</v>
      </c>
      <c r="L19" s="97">
        <f t="shared" si="0"/>
        <v>14.42</v>
      </c>
      <c r="M19" s="98">
        <v>25.2</v>
      </c>
      <c r="N19" s="99">
        <f t="shared" si="1"/>
        <v>57.22</v>
      </c>
      <c r="O19" s="159"/>
      <c r="P19" s="160"/>
    </row>
    <row r="20" spans="1:16" x14ac:dyDescent="0.25">
      <c r="A20" s="86">
        <v>560043</v>
      </c>
      <c r="B20" s="87" t="s">
        <v>34</v>
      </c>
      <c r="C20" s="95">
        <f>VLOOKUP(A20,'[3]1Прил. АПП на 1 жителя'!$A$6:$O$65,15,0)</f>
        <v>0.53</v>
      </c>
      <c r="D20" s="96">
        <f>VLOOKUP(A20,'[3]2Прил.ПЦ от общего АПП'!$A$6:$O$65,15,0)</f>
        <v>4.4800000000000004</v>
      </c>
      <c r="E20" s="96">
        <f>VLOOKUP(A20,'[3]3Прил.Диспанс. взр.'!$A$5:$H$64,8,0)</f>
        <v>2.5099999999999998</v>
      </c>
      <c r="F20" s="96">
        <f>VLOOKUP(A20,'[3]4Прил.Профил. дети'!$A$5:$M$64,13,0)</f>
        <v>0.03</v>
      </c>
      <c r="G20" s="96">
        <f>VLOOKUP(A20,'[3]5Прил. НП'!$A$6:$O$65,15,0)</f>
        <v>0.23</v>
      </c>
      <c r="H20" s="96">
        <f>VLOOKUP(A20,'[3]6Вызовы СМП'!$A$6:$O$65,15,0)</f>
        <v>0.48</v>
      </c>
      <c r="I20" s="96">
        <f>VLOOKUP(A20,'[3]7. Уровень госп. ПН'!$A$6:$O$65,15,0)</f>
        <v>2.33</v>
      </c>
      <c r="J20" s="96">
        <f>VLOOKUP(A20,'[3]8.Экстр.госпитализации'!$A$6:$O$65,15,0)</f>
        <v>1.01</v>
      </c>
      <c r="K20" s="96">
        <f>VLOOKUP(A20,'[3]9.АПП после инфаркта,инсульта'!$A$6:$G$65,7,0)</f>
        <v>0.38</v>
      </c>
      <c r="L20" s="97">
        <f t="shared" si="0"/>
        <v>11.98</v>
      </c>
      <c r="M20" s="98">
        <v>27.03</v>
      </c>
      <c r="N20" s="99">
        <f t="shared" si="1"/>
        <v>44.32</v>
      </c>
      <c r="O20" s="159"/>
      <c r="P20" s="160"/>
    </row>
    <row r="21" spans="1:16" x14ac:dyDescent="0.25">
      <c r="A21" s="86">
        <v>560045</v>
      </c>
      <c r="B21" s="87" t="s">
        <v>35</v>
      </c>
      <c r="C21" s="95">
        <f>VLOOKUP(A21,'[3]1Прил. АПП на 1 жителя'!$A$6:$O$65,15,0)</f>
        <v>3.57</v>
      </c>
      <c r="D21" s="96">
        <f>VLOOKUP(A21,'[3]2Прил.ПЦ от общего АПП'!$A$6:$O$65,15,0)</f>
        <v>1.72</v>
      </c>
      <c r="E21" s="96">
        <f>VLOOKUP(A21,'[3]3Прил.Диспанс. взр.'!$A$5:$H$64,8,0)</f>
        <v>3.36</v>
      </c>
      <c r="F21" s="96">
        <f>VLOOKUP(A21,'[3]4Прил.Профил. дети'!$A$5:$M$64,13,0)</f>
        <v>1.1499999999999999</v>
      </c>
      <c r="G21" s="96">
        <f>VLOOKUP(A21,'[3]5Прил. НП'!$A$6:$O$65,15,0)</f>
        <v>0.14000000000000001</v>
      </c>
      <c r="H21" s="96">
        <f>VLOOKUP(A21,'[3]6Вызовы СМП'!$A$6:$O$65,15,0)</f>
        <v>2.48</v>
      </c>
      <c r="I21" s="96">
        <f>VLOOKUP(A21,'[3]7. Уровень госп. ПН'!$A$6:$O$65,15,0)</f>
        <v>2.5</v>
      </c>
      <c r="J21" s="96">
        <f>VLOOKUP(A21,'[3]8.Экстр.госпитализации'!$A$6:$O$65,15,0)</f>
        <v>0.66</v>
      </c>
      <c r="K21" s="96">
        <f>VLOOKUP(A21,'[3]9.АПП после инфаркта,инсульта'!$A$6:$G$65,7,0)</f>
        <v>0.08</v>
      </c>
      <c r="L21" s="97">
        <f t="shared" si="0"/>
        <v>15.66</v>
      </c>
      <c r="M21" s="98">
        <v>26.93</v>
      </c>
      <c r="N21" s="99">
        <f t="shared" si="1"/>
        <v>58.15</v>
      </c>
      <c r="O21" s="159"/>
      <c r="P21" s="160"/>
    </row>
    <row r="22" spans="1:16" x14ac:dyDescent="0.25">
      <c r="A22" s="86">
        <v>560047</v>
      </c>
      <c r="B22" s="87" t="s">
        <v>36</v>
      </c>
      <c r="C22" s="95">
        <f>VLOOKUP(A22,'[3]1Прил. АПП на 1 жителя'!$A$6:$O$65,15,0)</f>
        <v>3.1</v>
      </c>
      <c r="D22" s="96">
        <f>VLOOKUP(A22,'[3]2Прил.ПЦ от общего АПП'!$A$6:$O$65,15,0)</f>
        <v>0.99</v>
      </c>
      <c r="E22" s="96">
        <f>VLOOKUP(A22,'[3]3Прил.Диспанс. взр.'!$A$5:$H$64,8,0)</f>
        <v>2.11</v>
      </c>
      <c r="F22" s="96">
        <f>VLOOKUP(A22,'[3]4Прил.Профил. дети'!$A$5:$M$64,13,0)</f>
        <v>0.93</v>
      </c>
      <c r="G22" s="96">
        <f>VLOOKUP(A22,'[3]5Прил. НП'!$A$6:$O$65,15,0)</f>
        <v>0.25</v>
      </c>
      <c r="H22" s="96">
        <f>VLOOKUP(A22,'[3]6Вызовы СМП'!$A$6:$O$65,15,0)</f>
        <v>2.5</v>
      </c>
      <c r="I22" s="96">
        <f>VLOOKUP(A22,'[3]7. Уровень госп. ПН'!$A$6:$O$65,15,0)</f>
        <v>2.5</v>
      </c>
      <c r="J22" s="96">
        <f>VLOOKUP(A22,'[3]8.Экстр.госпитализации'!$A$6:$O$65,15,0)</f>
        <v>0.75</v>
      </c>
      <c r="K22" s="96">
        <f>VLOOKUP(A22,'[3]9.АПП после инфаркта,инсульта'!$A$6:$G$65,7,0)</f>
        <v>0.33</v>
      </c>
      <c r="L22" s="97">
        <f t="shared" si="0"/>
        <v>13.46</v>
      </c>
      <c r="M22" s="98">
        <v>26.95</v>
      </c>
      <c r="N22" s="99">
        <f t="shared" si="1"/>
        <v>49.94</v>
      </c>
      <c r="O22" s="159"/>
      <c r="P22" s="160"/>
    </row>
    <row r="23" spans="1:16" x14ac:dyDescent="0.25">
      <c r="A23" s="86">
        <v>560052</v>
      </c>
      <c r="B23" s="87" t="s">
        <v>38</v>
      </c>
      <c r="C23" s="95">
        <f>VLOOKUP(A23,'[3]1Прил. АПП на 1 жителя'!$A$6:$O$65,15,0)</f>
        <v>0.47</v>
      </c>
      <c r="D23" s="96">
        <f>VLOOKUP(A23,'[3]2Прил.ПЦ от общего АПП'!$A$6:$O$65,15,0)</f>
        <v>1.42</v>
      </c>
      <c r="E23" s="96">
        <f>VLOOKUP(A23,'[3]3Прил.Диспанс. взр.'!$A$5:$H$64,8,0)</f>
        <v>2.33</v>
      </c>
      <c r="F23" s="96">
        <f>VLOOKUP(A23,'[3]4Прил.Профил. дети'!$A$5:$M$64,13,0)</f>
        <v>0.54</v>
      </c>
      <c r="G23" s="96">
        <f>VLOOKUP(A23,'[3]5Прил. НП'!$A$6:$O$65,15,0)</f>
        <v>0.75</v>
      </c>
      <c r="H23" s="96">
        <f>VLOOKUP(A23,'[3]6Вызовы СМП'!$A$6:$O$65,15,0)</f>
        <v>2.2799999999999998</v>
      </c>
      <c r="I23" s="96">
        <f>VLOOKUP(A23,'[3]7. Уровень госп. ПН'!$A$6:$O$65,15,0)</f>
        <v>2.44</v>
      </c>
      <c r="J23" s="96">
        <f>VLOOKUP(A23,'[3]8.Экстр.госпитализации'!$A$6:$O$65,15,0)</f>
        <v>1.1000000000000001</v>
      </c>
      <c r="K23" s="96">
        <f>VLOOKUP(A23,'[3]9.АПП после инфаркта,инсульта'!$A$6:$G$65,7,0)</f>
        <v>0.08</v>
      </c>
      <c r="L23" s="97">
        <f t="shared" si="0"/>
        <v>11.41</v>
      </c>
      <c r="M23" s="98">
        <v>26.9</v>
      </c>
      <c r="N23" s="99">
        <f t="shared" si="1"/>
        <v>42.42</v>
      </c>
      <c r="O23" s="159"/>
      <c r="P23" s="160"/>
    </row>
    <row r="24" spans="1:16" x14ac:dyDescent="0.25">
      <c r="A24" s="86">
        <v>560053</v>
      </c>
      <c r="B24" s="87" t="s">
        <v>39</v>
      </c>
      <c r="C24" s="95">
        <f>VLOOKUP(A24,'[3]1Прил. АПП на 1 жителя'!$A$6:$O$65,15,0)</f>
        <v>1.45</v>
      </c>
      <c r="D24" s="96">
        <f>VLOOKUP(A24,'[3]2Прил.ПЦ от общего АПП'!$A$6:$O$65,15,0)</f>
        <v>1.29</v>
      </c>
      <c r="E24" s="96">
        <f>VLOOKUP(A24,'[3]3Прил.Диспанс. взр.'!$A$5:$H$64,8,0)</f>
        <v>3.9</v>
      </c>
      <c r="F24" s="96">
        <f>VLOOKUP(A24,'[3]4Прил.Профил. дети'!$A$5:$M$64,13,0)</f>
        <v>0.71</v>
      </c>
      <c r="G24" s="96">
        <f>VLOOKUP(A24,'[3]5Прил. НП'!$A$6:$O$65,15,0)</f>
        <v>0.24</v>
      </c>
      <c r="H24" s="96">
        <f>VLOOKUP(A24,'[3]6Вызовы СМП'!$A$6:$O$65,15,0)</f>
        <v>2.5</v>
      </c>
      <c r="I24" s="96">
        <f>VLOOKUP(A24,'[3]7. Уровень госп. ПН'!$A$6:$O$65,15,0)</f>
        <v>2.5</v>
      </c>
      <c r="J24" s="96">
        <f>VLOOKUP(A24,'[3]8.Экстр.госпитализации'!$A$6:$O$65,15,0)</f>
        <v>1.94</v>
      </c>
      <c r="K24" s="96">
        <f>VLOOKUP(A24,'[3]9.АПП после инфаркта,инсульта'!$A$6:$G$65,7,0)</f>
        <v>0.17</v>
      </c>
      <c r="L24" s="97">
        <f t="shared" si="0"/>
        <v>14.7</v>
      </c>
      <c r="M24" s="98">
        <v>26.95</v>
      </c>
      <c r="N24" s="99">
        <f t="shared" si="1"/>
        <v>54.55</v>
      </c>
      <c r="O24" s="159"/>
      <c r="P24" s="160"/>
    </row>
    <row r="25" spans="1:16" x14ac:dyDescent="0.25">
      <c r="A25" s="86">
        <v>560054</v>
      </c>
      <c r="B25" s="87" t="s">
        <v>40</v>
      </c>
      <c r="C25" s="95">
        <f>VLOOKUP(A25,'[3]1Прил. АПП на 1 жителя'!$A$6:$O$65,15,0)</f>
        <v>3.08</v>
      </c>
      <c r="D25" s="96">
        <f>VLOOKUP(A25,'[3]2Прил.ПЦ от общего АПП'!$A$6:$O$65,15,0)</f>
        <v>1.02</v>
      </c>
      <c r="E25" s="96">
        <f>VLOOKUP(A25,'[3]3Прил.Диспанс. взр.'!$A$5:$H$64,8,0)</f>
        <v>2.2799999999999998</v>
      </c>
      <c r="F25" s="96">
        <f>VLOOKUP(A25,'[3]4Прил.Профил. дети'!$A$5:$M$64,13,0)</f>
        <v>0.59</v>
      </c>
      <c r="G25" s="96">
        <f>VLOOKUP(A25,'[3]5Прил. НП'!$A$6:$O$65,15,0)</f>
        <v>0.09</v>
      </c>
      <c r="H25" s="96">
        <f>VLOOKUP(A25,'[3]6Вызовы СМП'!$A$6:$O$65,15,0)</f>
        <v>2.5</v>
      </c>
      <c r="I25" s="96">
        <f>VLOOKUP(A25,'[3]7. Уровень госп. ПН'!$A$6:$O$65,15,0)</f>
        <v>2.42</v>
      </c>
      <c r="J25" s="96">
        <f>VLOOKUP(A25,'[3]8.Экстр.госпитализации'!$A$6:$O$65,15,0)</f>
        <v>2.36</v>
      </c>
      <c r="K25" s="96">
        <f>VLOOKUP(A25,'[3]9.АПП после инфаркта,инсульта'!$A$6:$G$65,7,0)</f>
        <v>0.26</v>
      </c>
      <c r="L25" s="97">
        <f t="shared" si="0"/>
        <v>14.6</v>
      </c>
      <c r="M25" s="98">
        <v>26.88</v>
      </c>
      <c r="N25" s="99">
        <f t="shared" si="1"/>
        <v>54.32</v>
      </c>
      <c r="O25" s="159"/>
      <c r="P25" s="160"/>
    </row>
    <row r="26" spans="1:16" ht="26.25" x14ac:dyDescent="0.25">
      <c r="A26" s="86">
        <v>560055</v>
      </c>
      <c r="B26" s="87" t="s">
        <v>41</v>
      </c>
      <c r="C26" s="95">
        <f>VLOOKUP(A26,'[3]1Прил. АПП на 1 жителя'!$A$6:$O$65,15,0)</f>
        <v>2.54</v>
      </c>
      <c r="D26" s="96">
        <f>VLOOKUP(A26,'[3]2Прил.ПЦ от общего АПП'!$A$6:$O$65,15,0)</f>
        <v>2.87</v>
      </c>
      <c r="E26" s="96">
        <f>VLOOKUP(A26,'[3]3Прил.Диспанс. взр.'!$A$5:$H$64,8,0)</f>
        <v>3.35</v>
      </c>
      <c r="F26" s="96">
        <f>VLOOKUP(A26,'[3]4Прил.Профил. дети'!$A$5:$M$64,13,0)</f>
        <v>0.36</v>
      </c>
      <c r="G26" s="96">
        <f>VLOOKUP(A26,'[3]5Прил. НП'!$A$6:$O$65,15,0)</f>
        <v>0.32</v>
      </c>
      <c r="H26" s="96">
        <f>VLOOKUP(A26,'[3]6Вызовы СМП'!$A$6:$O$65,15,0)</f>
        <v>2.5</v>
      </c>
      <c r="I26" s="96">
        <f>VLOOKUP(A26,'[3]7. Уровень госп. ПН'!$A$6:$O$65,15,0)</f>
        <v>1.47</v>
      </c>
      <c r="J26" s="96">
        <f>VLOOKUP(A26,'[3]8.Экстр.госпитализации'!$A$6:$O$65,15,0)</f>
        <v>2.2599999999999998</v>
      </c>
      <c r="K26" s="96">
        <f>VLOOKUP(A26,'[3]9.АПП после инфаркта,инсульта'!$A$6:$G$65,7,0)</f>
        <v>0.18</v>
      </c>
      <c r="L26" s="97">
        <f t="shared" si="0"/>
        <v>15.85</v>
      </c>
      <c r="M26" s="98">
        <v>27</v>
      </c>
      <c r="N26" s="99">
        <f t="shared" si="1"/>
        <v>58.7</v>
      </c>
      <c r="O26" s="159"/>
      <c r="P26" s="160"/>
    </row>
    <row r="27" spans="1:16" x14ac:dyDescent="0.25">
      <c r="A27" s="86">
        <v>560056</v>
      </c>
      <c r="B27" s="87" t="s">
        <v>42</v>
      </c>
      <c r="C27" s="95">
        <f>VLOOKUP(A27,'[3]1Прил. АПП на 1 жителя'!$A$6:$O$65,15,0)</f>
        <v>2.9</v>
      </c>
      <c r="D27" s="96">
        <f>VLOOKUP(A27,'[3]2Прил.ПЦ от общего АПП'!$A$6:$O$65,15,0)</f>
        <v>1.75</v>
      </c>
      <c r="E27" s="96">
        <f>VLOOKUP(A27,'[3]3Прил.Диспанс. взр.'!$A$5:$H$64,8,0)</f>
        <v>3.3</v>
      </c>
      <c r="F27" s="96">
        <f>VLOOKUP(A27,'[3]4Прил.Профил. дети'!$A$5:$M$64,13,0)</f>
        <v>0.79</v>
      </c>
      <c r="G27" s="96">
        <f>VLOOKUP(A27,'[3]5Прил. НП'!$A$6:$O$65,15,0)</f>
        <v>0.78</v>
      </c>
      <c r="H27" s="96">
        <f>VLOOKUP(A27,'[3]6Вызовы СМП'!$A$6:$O$65,15,0)</f>
        <v>2.5</v>
      </c>
      <c r="I27" s="96">
        <f>VLOOKUP(A27,'[3]7. Уровень госп. ПН'!$A$6:$O$65,15,0)</f>
        <v>2.29</v>
      </c>
      <c r="J27" s="96">
        <f>VLOOKUP(A27,'[3]8.Экстр.госпитализации'!$A$6:$O$65,15,0)</f>
        <v>0.74</v>
      </c>
      <c r="K27" s="96">
        <f>VLOOKUP(A27,'[3]9.АПП после инфаркта,инсульта'!$A$6:$G$65,7,0)</f>
        <v>0.39</v>
      </c>
      <c r="L27" s="97">
        <f t="shared" si="0"/>
        <v>15.44</v>
      </c>
      <c r="M27" s="98">
        <v>27.05</v>
      </c>
      <c r="N27" s="99">
        <f t="shared" si="1"/>
        <v>57.08</v>
      </c>
      <c r="O27" s="159"/>
      <c r="P27" s="160"/>
    </row>
    <row r="28" spans="1:16" x14ac:dyDescent="0.25">
      <c r="A28" s="86">
        <v>560057</v>
      </c>
      <c r="B28" s="87" t="s">
        <v>43</v>
      </c>
      <c r="C28" s="95">
        <f>VLOOKUP(A28,'[3]1Прил. АПП на 1 жителя'!$A$6:$O$65,15,0)</f>
        <v>3.89</v>
      </c>
      <c r="D28" s="96">
        <f>VLOOKUP(A28,'[3]2Прил.ПЦ от общего АПП'!$A$6:$O$65,15,0)</f>
        <v>1.58</v>
      </c>
      <c r="E28" s="96">
        <f>VLOOKUP(A28,'[3]3Прил.Диспанс. взр.'!$A$5:$H$64,8,0)</f>
        <v>3.95</v>
      </c>
      <c r="F28" s="96">
        <f>VLOOKUP(A28,'[3]4Прил.Профил. дети'!$A$5:$M$64,13,0)</f>
        <v>1.05</v>
      </c>
      <c r="G28" s="96">
        <f>VLOOKUP(A28,'[3]5Прил. НП'!$A$6:$O$65,15,0)</f>
        <v>1</v>
      </c>
      <c r="H28" s="96">
        <f>VLOOKUP(A28,'[3]6Вызовы СМП'!$A$6:$O$65,15,0)</f>
        <v>1.95</v>
      </c>
      <c r="I28" s="96">
        <f>VLOOKUP(A28,'[3]7. Уровень госп. ПН'!$A$6:$O$65,15,0)</f>
        <v>0.78</v>
      </c>
      <c r="J28" s="96">
        <f>VLOOKUP(A28,'[3]8.Экстр.госпитализации'!$A$6:$O$65,15,0)</f>
        <v>1.47</v>
      </c>
      <c r="K28" s="96">
        <f>VLOOKUP(A28,'[3]9.АПП после инфаркта,инсульта'!$A$6:$G$65,7,0)</f>
        <v>0.44</v>
      </c>
      <c r="L28" s="97">
        <f t="shared" si="0"/>
        <v>16.11</v>
      </c>
      <c r="M28" s="98">
        <v>26.98</v>
      </c>
      <c r="N28" s="99">
        <f t="shared" si="1"/>
        <v>59.71</v>
      </c>
      <c r="O28" s="159"/>
      <c r="P28" s="160"/>
    </row>
    <row r="29" spans="1:16" x14ac:dyDescent="0.25">
      <c r="A29" s="86">
        <v>560058</v>
      </c>
      <c r="B29" s="87" t="s">
        <v>44</v>
      </c>
      <c r="C29" s="95">
        <f>VLOOKUP(A29,'[3]1Прил. АПП на 1 жителя'!$A$6:$O$65,15,0)</f>
        <v>3.13</v>
      </c>
      <c r="D29" s="96">
        <f>VLOOKUP(A29,'[3]2Прил.ПЦ от общего АПП'!$A$6:$O$65,15,0)</f>
        <v>2.93</v>
      </c>
      <c r="E29" s="96">
        <f>VLOOKUP(A29,'[3]3Прил.Диспанс. взр.'!$A$5:$H$64,8,0)</f>
        <v>3.9</v>
      </c>
      <c r="F29" s="96">
        <f>VLOOKUP(A29,'[3]4Прил.Профил. дети'!$A$5:$M$64,13,0)</f>
        <v>0.5</v>
      </c>
      <c r="G29" s="96">
        <f>VLOOKUP(A29,'[3]5Прил. НП'!$A$6:$O$65,15,0)</f>
        <v>7.0000000000000007E-2</v>
      </c>
      <c r="H29" s="96">
        <f>VLOOKUP(A29,'[3]6Вызовы СМП'!$A$6:$O$65,15,0)</f>
        <v>2.5</v>
      </c>
      <c r="I29" s="96">
        <f>VLOOKUP(A29,'[3]7. Уровень госп. ПН'!$A$6:$O$65,15,0)</f>
        <v>2.5</v>
      </c>
      <c r="J29" s="96">
        <f>VLOOKUP(A29,'[3]8.Экстр.госпитализации'!$A$6:$O$65,15,0)</f>
        <v>0.94</v>
      </c>
      <c r="K29" s="96">
        <f>VLOOKUP(A29,'[3]9.АПП после инфаркта,инсульта'!$A$6:$G$65,7,0)</f>
        <v>0.09</v>
      </c>
      <c r="L29" s="97">
        <f t="shared" si="0"/>
        <v>16.559999999999999</v>
      </c>
      <c r="M29" s="98">
        <v>26.95</v>
      </c>
      <c r="N29" s="99">
        <f t="shared" si="1"/>
        <v>61.45</v>
      </c>
      <c r="O29" s="159"/>
      <c r="P29" s="160"/>
    </row>
    <row r="30" spans="1:16" x14ac:dyDescent="0.25">
      <c r="A30" s="86">
        <v>560059</v>
      </c>
      <c r="B30" s="87" t="s">
        <v>45</v>
      </c>
      <c r="C30" s="95">
        <f>VLOOKUP(A30,'[3]1Прил. АПП на 1 жителя'!$A$6:$O$65,15,0)</f>
        <v>2.2599999999999998</v>
      </c>
      <c r="D30" s="96">
        <f>VLOOKUP(A30,'[3]2Прил.ПЦ от общего АПП'!$A$6:$O$65,15,0)</f>
        <v>1.1000000000000001</v>
      </c>
      <c r="E30" s="96">
        <f>VLOOKUP(A30,'[3]3Прил.Диспанс. взр.'!$A$5:$H$64,8,0)</f>
        <v>4</v>
      </c>
      <c r="F30" s="96">
        <f>VLOOKUP(A30,'[3]4Прил.Профил. дети'!$A$5:$M$64,13,0)</f>
        <v>0.99</v>
      </c>
      <c r="G30" s="96">
        <f>VLOOKUP(A30,'[3]5Прил. НП'!$A$6:$O$65,15,0)</f>
        <v>0.23</v>
      </c>
      <c r="H30" s="96">
        <f>VLOOKUP(A30,'[3]6Вызовы СМП'!$A$6:$O$65,15,0)</f>
        <v>2.5</v>
      </c>
      <c r="I30" s="96">
        <f>VLOOKUP(A30,'[3]7. Уровень госп. ПН'!$A$6:$O$65,15,0)</f>
        <v>1.77</v>
      </c>
      <c r="J30" s="96">
        <f>VLOOKUP(A30,'[3]8.Экстр.госпитализации'!$A$6:$O$65,15,0)</f>
        <v>1.06</v>
      </c>
      <c r="K30" s="96">
        <f>VLOOKUP(A30,'[3]9.АПП после инфаркта,инсульта'!$A$6:$G$65,7,0)</f>
        <v>0.82</v>
      </c>
      <c r="L30" s="97">
        <f t="shared" si="0"/>
        <v>14.73</v>
      </c>
      <c r="M30" s="98">
        <v>27</v>
      </c>
      <c r="N30" s="99">
        <f t="shared" si="1"/>
        <v>54.56</v>
      </c>
      <c r="O30" s="159"/>
      <c r="P30" s="160"/>
    </row>
    <row r="31" spans="1:16" x14ac:dyDescent="0.25">
      <c r="A31" s="86">
        <v>560060</v>
      </c>
      <c r="B31" s="87" t="s">
        <v>46</v>
      </c>
      <c r="C31" s="95">
        <f>VLOOKUP(A31,'[3]1Прил. АПП на 1 жителя'!$A$6:$O$65,15,0)</f>
        <v>3.95</v>
      </c>
      <c r="D31" s="96">
        <f>VLOOKUP(A31,'[3]2Прил.ПЦ от общего АПП'!$A$6:$O$65,15,0)</f>
        <v>3.47</v>
      </c>
      <c r="E31" s="96">
        <f>VLOOKUP(A31,'[3]3Прил.Диспанс. взр.'!$A$5:$H$64,8,0)</f>
        <v>2.57</v>
      </c>
      <c r="F31" s="96">
        <f>VLOOKUP(A31,'[3]4Прил.Профил. дети'!$A$5:$M$64,13,0)</f>
        <v>0.24</v>
      </c>
      <c r="G31" s="96">
        <f>VLOOKUP(A31,'[3]5Прил. НП'!$A$6:$O$65,15,0)</f>
        <v>0.1</v>
      </c>
      <c r="H31" s="96">
        <f>VLOOKUP(A31,'[3]6Вызовы СМП'!$A$6:$O$65,15,0)</f>
        <v>2.5</v>
      </c>
      <c r="I31" s="96">
        <f>VLOOKUP(A31,'[3]7. Уровень госп. ПН'!$A$6:$O$65,15,0)</f>
        <v>2.13</v>
      </c>
      <c r="J31" s="96">
        <f>VLOOKUP(A31,'[3]8.Экстр.госпитализации'!$A$6:$O$65,15,0)</f>
        <v>2.2999999999999998</v>
      </c>
      <c r="K31" s="96">
        <f>VLOOKUP(A31,'[3]9.АПП после инфаркта,инсульта'!$A$6:$G$65,7,0)</f>
        <v>0.44</v>
      </c>
      <c r="L31" s="97">
        <f t="shared" si="0"/>
        <v>17.7</v>
      </c>
      <c r="M31" s="98">
        <v>26.93</v>
      </c>
      <c r="N31" s="99">
        <f t="shared" si="1"/>
        <v>65.73</v>
      </c>
      <c r="O31" s="159"/>
      <c r="P31" s="160"/>
    </row>
    <row r="32" spans="1:16" x14ac:dyDescent="0.25">
      <c r="A32" s="86">
        <v>560061</v>
      </c>
      <c r="B32" s="87" t="s">
        <v>47</v>
      </c>
      <c r="C32" s="95">
        <f>VLOOKUP(A32,'[3]1Прил. АПП на 1 жителя'!$A$6:$O$65,15,0)</f>
        <v>1.26</v>
      </c>
      <c r="D32" s="96">
        <f>VLOOKUP(A32,'[3]2Прил.ПЦ от общего АПП'!$A$6:$O$65,15,0)</f>
        <v>3.86</v>
      </c>
      <c r="E32" s="96">
        <f>VLOOKUP(A32,'[3]3Прил.Диспанс. взр.'!$A$5:$H$64,8,0)</f>
        <v>2.1800000000000002</v>
      </c>
      <c r="F32" s="96">
        <f>VLOOKUP(A32,'[3]4Прил.Профил. дети'!$A$5:$M$64,13,0)</f>
        <v>0.63</v>
      </c>
      <c r="G32" s="96">
        <f>VLOOKUP(A32,'[3]5Прил. НП'!$A$6:$O$65,15,0)</f>
        <v>0.18</v>
      </c>
      <c r="H32" s="96">
        <f>VLOOKUP(A32,'[3]6Вызовы СМП'!$A$6:$O$65,15,0)</f>
        <v>2.5</v>
      </c>
      <c r="I32" s="96">
        <f>VLOOKUP(A32,'[3]7. Уровень госп. ПН'!$A$6:$O$65,15,0)</f>
        <v>2.5</v>
      </c>
      <c r="J32" s="96">
        <f>VLOOKUP(A32,'[3]8.Экстр.госпитализации'!$A$6:$O$65,15,0)</f>
        <v>0.54</v>
      </c>
      <c r="K32" s="96">
        <f>VLOOKUP(A32,'[3]9.АПП после инфаркта,инсульта'!$A$6:$G$65,7,0)</f>
        <v>0.11</v>
      </c>
      <c r="L32" s="97">
        <f t="shared" si="0"/>
        <v>13.76</v>
      </c>
      <c r="M32" s="98">
        <v>26.93</v>
      </c>
      <c r="N32" s="99">
        <f t="shared" si="1"/>
        <v>51.1</v>
      </c>
      <c r="O32" s="159"/>
      <c r="P32" s="160"/>
    </row>
    <row r="33" spans="1:16" x14ac:dyDescent="0.25">
      <c r="A33" s="86">
        <v>560062</v>
      </c>
      <c r="B33" s="87" t="s">
        <v>48</v>
      </c>
      <c r="C33" s="95">
        <f>VLOOKUP(A33,'[3]1Прил. АПП на 1 жителя'!$A$6:$O$65,15,0)</f>
        <v>0.89</v>
      </c>
      <c r="D33" s="96">
        <f>VLOOKUP(A33,'[3]2Прил.ПЦ от общего АПП'!$A$6:$O$65,15,0)</f>
        <v>1.1399999999999999</v>
      </c>
      <c r="E33" s="96">
        <f>VLOOKUP(A33,'[3]3Прил.Диспанс. взр.'!$A$5:$H$64,8,0)</f>
        <v>2.54</v>
      </c>
      <c r="F33" s="96">
        <f>VLOOKUP(A33,'[3]4Прил.Профил. дети'!$A$5:$M$64,13,0)</f>
        <v>0</v>
      </c>
      <c r="G33" s="96">
        <f>VLOOKUP(A33,'[3]5Прил. НП'!$A$6:$O$65,15,0)</f>
        <v>0.55000000000000004</v>
      </c>
      <c r="H33" s="96">
        <f>VLOOKUP(A33,'[3]6Вызовы СМП'!$A$6:$O$65,15,0)</f>
        <v>2.5</v>
      </c>
      <c r="I33" s="96">
        <f>VLOOKUP(A33,'[3]7. Уровень госп. ПН'!$A$6:$O$65,15,0)</f>
        <v>2.5</v>
      </c>
      <c r="J33" s="96">
        <f>VLOOKUP(A33,'[3]8.Экстр.госпитализации'!$A$6:$O$65,15,0)</f>
        <v>1.21</v>
      </c>
      <c r="K33" s="96">
        <f>VLOOKUP(A33,'[3]9.АПП после инфаркта,инсульта'!$A$6:$G$65,7,0)</f>
        <v>0.1</v>
      </c>
      <c r="L33" s="97">
        <f t="shared" si="0"/>
        <v>11.43</v>
      </c>
      <c r="M33" s="98">
        <v>27</v>
      </c>
      <c r="N33" s="99">
        <f t="shared" si="1"/>
        <v>42.33</v>
      </c>
      <c r="O33" s="159"/>
      <c r="P33" s="160"/>
    </row>
    <row r="34" spans="1:16" ht="26.25" x14ac:dyDescent="0.25">
      <c r="A34" s="86">
        <v>560063</v>
      </c>
      <c r="B34" s="87" t="s">
        <v>49</v>
      </c>
      <c r="C34" s="95">
        <f>VLOOKUP(A34,'[3]1Прил. АПП на 1 жителя'!$A$6:$O$65,15,0)</f>
        <v>1.38</v>
      </c>
      <c r="D34" s="96">
        <f>VLOOKUP(A34,'[3]2Прил.ПЦ от общего АПП'!$A$6:$O$65,15,0)</f>
        <v>4.17</v>
      </c>
      <c r="E34" s="96">
        <f>VLOOKUP(A34,'[3]3Прил.Диспанс. взр.'!$A$5:$H$64,8,0)</f>
        <v>3.49</v>
      </c>
      <c r="F34" s="96">
        <f>VLOOKUP(A34,'[3]4Прил.Профил. дети'!$A$5:$M$64,13,0)</f>
        <v>0.12</v>
      </c>
      <c r="G34" s="96">
        <f>VLOOKUP(A34,'[3]5Прил. НП'!$A$6:$O$65,15,0)</f>
        <v>0.09</v>
      </c>
      <c r="H34" s="96">
        <f>VLOOKUP(A34,'[3]6Вызовы СМП'!$A$6:$O$65,15,0)</f>
        <v>2.5</v>
      </c>
      <c r="I34" s="96">
        <f>VLOOKUP(A34,'[3]7. Уровень госп. ПН'!$A$6:$O$65,15,0)</f>
        <v>2.5</v>
      </c>
      <c r="J34" s="96">
        <f>VLOOKUP(A34,'[3]8.Экстр.госпитализации'!$A$6:$O$65,15,0)</f>
        <v>1.18</v>
      </c>
      <c r="K34" s="96">
        <f>VLOOKUP(A34,'[3]9.АПП после инфаркта,инсульта'!$A$6:$G$65,7,0)</f>
        <v>0.04</v>
      </c>
      <c r="L34" s="97">
        <f t="shared" si="0"/>
        <v>15.47</v>
      </c>
      <c r="M34" s="98">
        <v>26.93</v>
      </c>
      <c r="N34" s="99">
        <f t="shared" si="1"/>
        <v>57.45</v>
      </c>
      <c r="O34" s="159"/>
      <c r="P34" s="160"/>
    </row>
    <row r="35" spans="1:16" x14ac:dyDescent="0.25">
      <c r="A35" s="86">
        <v>560064</v>
      </c>
      <c r="B35" s="87" t="s">
        <v>50</v>
      </c>
      <c r="C35" s="95">
        <f>VLOOKUP(A35,'[3]1Прил. АПП на 1 жителя'!$A$6:$O$65,15,0)</f>
        <v>3.8</v>
      </c>
      <c r="D35" s="96">
        <f>VLOOKUP(A35,'[3]2Прил.ПЦ от общего АПП'!$A$6:$O$65,15,0)</f>
        <v>4.8099999999999996</v>
      </c>
      <c r="E35" s="96">
        <f>VLOOKUP(A35,'[3]3Прил.Диспанс. взр.'!$A$5:$H$64,8,0)</f>
        <v>2.71</v>
      </c>
      <c r="F35" s="96">
        <f>VLOOKUP(A35,'[3]4Прил.Профил. дети'!$A$5:$M$64,13,0)</f>
        <v>0.85</v>
      </c>
      <c r="G35" s="96">
        <f>VLOOKUP(A35,'[3]5Прил. НП'!$A$6:$O$65,15,0)</f>
        <v>2.4</v>
      </c>
      <c r="H35" s="96">
        <f>VLOOKUP(A35,'[3]6Вызовы СМП'!$A$6:$O$65,15,0)</f>
        <v>2.5</v>
      </c>
      <c r="I35" s="96">
        <f>VLOOKUP(A35,'[3]7. Уровень госп. ПН'!$A$6:$O$65,15,0)</f>
        <v>2.5</v>
      </c>
      <c r="J35" s="96">
        <f>VLOOKUP(A35,'[3]8.Экстр.госпитализации'!$A$6:$O$65,15,0)</f>
        <v>1.47</v>
      </c>
      <c r="K35" s="96">
        <f>VLOOKUP(A35,'[3]9.АПП после инфаркта,инсульта'!$A$6:$G$65,7,0)</f>
        <v>0.46</v>
      </c>
      <c r="L35" s="97">
        <f t="shared" si="0"/>
        <v>21.5</v>
      </c>
      <c r="M35" s="98">
        <v>26.93</v>
      </c>
      <c r="N35" s="99">
        <f t="shared" si="1"/>
        <v>79.84</v>
      </c>
      <c r="O35" s="159"/>
      <c r="P35" s="160"/>
    </row>
    <row r="36" spans="1:16" x14ac:dyDescent="0.25">
      <c r="A36" s="86">
        <v>560065</v>
      </c>
      <c r="B36" s="87" t="s">
        <v>51</v>
      </c>
      <c r="C36" s="95">
        <f>VLOOKUP(A36,'[3]1Прил. АПП на 1 жителя'!$A$6:$O$65,15,0)</f>
        <v>3.09</v>
      </c>
      <c r="D36" s="96">
        <f>VLOOKUP(A36,'[3]2Прил.ПЦ от общего АПП'!$A$6:$O$65,15,0)</f>
        <v>5</v>
      </c>
      <c r="E36" s="96">
        <f>VLOOKUP(A36,'[3]3Прил.Диспанс. взр.'!$A$5:$H$64,8,0)</f>
        <v>4.05</v>
      </c>
      <c r="F36" s="96">
        <f>VLOOKUP(A36,'[3]4Прил.Профил. дети'!$A$5:$M$64,13,0)</f>
        <v>0.36</v>
      </c>
      <c r="G36" s="96">
        <f>VLOOKUP(A36,'[3]5Прил. НП'!$A$6:$O$65,15,0)</f>
        <v>0.11</v>
      </c>
      <c r="H36" s="96">
        <f>VLOOKUP(A36,'[3]6Вызовы СМП'!$A$6:$O$65,15,0)</f>
        <v>2.5</v>
      </c>
      <c r="I36" s="96">
        <f>VLOOKUP(A36,'[3]7. Уровень госп. ПН'!$A$6:$O$65,15,0)</f>
        <v>2.4700000000000002</v>
      </c>
      <c r="J36" s="96">
        <f>VLOOKUP(A36,'[3]8.Экстр.госпитализации'!$A$6:$O$65,15,0)</f>
        <v>1.45</v>
      </c>
      <c r="K36" s="96">
        <f>VLOOKUP(A36,'[3]9.АПП после инфаркта,инсульта'!$A$6:$G$65,7,0)</f>
        <v>0.7</v>
      </c>
      <c r="L36" s="97">
        <f t="shared" si="0"/>
        <v>19.73</v>
      </c>
      <c r="M36" s="98">
        <v>27.03</v>
      </c>
      <c r="N36" s="99">
        <f t="shared" si="1"/>
        <v>72.989999999999995</v>
      </c>
      <c r="O36" s="159"/>
      <c r="P36" s="160"/>
    </row>
    <row r="37" spans="1:16" x14ac:dyDescent="0.25">
      <c r="A37" s="86">
        <v>560066</v>
      </c>
      <c r="B37" s="87" t="s">
        <v>52</v>
      </c>
      <c r="C37" s="95">
        <f>VLOOKUP(A37,'[3]1Прил. АПП на 1 жителя'!$A$6:$O$65,15,0)</f>
        <v>2.94</v>
      </c>
      <c r="D37" s="96">
        <f>VLOOKUP(A37,'[3]2Прил.ПЦ от общего АПП'!$A$6:$O$65,15,0)</f>
        <v>1.75</v>
      </c>
      <c r="E37" s="96">
        <f>VLOOKUP(A37,'[3]3Прил.Диспанс. взр.'!$A$5:$H$64,8,0)</f>
        <v>2.98</v>
      </c>
      <c r="F37" s="96">
        <f>VLOOKUP(A37,'[3]4Прил.Профил. дети'!$A$5:$M$64,13,0)</f>
        <v>0.42</v>
      </c>
      <c r="G37" s="96">
        <f>VLOOKUP(A37,'[3]5Прил. НП'!$A$6:$O$65,15,0)</f>
        <v>0.62</v>
      </c>
      <c r="H37" s="96">
        <f>VLOOKUP(A37,'[3]6Вызовы СМП'!$A$6:$O$65,15,0)</f>
        <v>2.5</v>
      </c>
      <c r="I37" s="96">
        <f>VLOOKUP(A37,'[3]7. Уровень госп. ПН'!$A$6:$O$65,15,0)</f>
        <v>2.0299999999999998</v>
      </c>
      <c r="J37" s="96">
        <f>VLOOKUP(A37,'[3]8.Экстр.госпитализации'!$A$6:$O$65,15,0)</f>
        <v>1.66</v>
      </c>
      <c r="K37" s="96">
        <f>VLOOKUP(A37,'[3]9.АПП после инфаркта,инсульта'!$A$6:$G$65,7,0)</f>
        <v>0.3</v>
      </c>
      <c r="L37" s="97">
        <f t="shared" si="0"/>
        <v>15.2</v>
      </c>
      <c r="M37" s="98">
        <v>27</v>
      </c>
      <c r="N37" s="99">
        <f t="shared" si="1"/>
        <v>56.3</v>
      </c>
      <c r="O37" s="159"/>
      <c r="P37" s="160"/>
    </row>
    <row r="38" spans="1:16" x14ac:dyDescent="0.25">
      <c r="A38" s="86">
        <v>560067</v>
      </c>
      <c r="B38" s="87" t="s">
        <v>53</v>
      </c>
      <c r="C38" s="95">
        <f>VLOOKUP(A38,'[3]1Прил. АПП на 1 жителя'!$A$6:$O$65,15,0)</f>
        <v>0.44</v>
      </c>
      <c r="D38" s="96">
        <f>VLOOKUP(A38,'[3]2Прил.ПЦ от общего АПП'!$A$6:$O$65,15,0)</f>
        <v>1.29</v>
      </c>
      <c r="E38" s="96">
        <f>VLOOKUP(A38,'[3]3Прил.Диспанс. взр.'!$A$5:$H$64,8,0)</f>
        <v>1.22</v>
      </c>
      <c r="F38" s="96">
        <f>VLOOKUP(A38,'[3]4Прил.Профил. дети'!$A$5:$M$64,13,0)</f>
        <v>0.64</v>
      </c>
      <c r="G38" s="96">
        <f>VLOOKUP(A38,'[3]5Прил. НП'!$A$6:$O$65,15,0)</f>
        <v>0.2</v>
      </c>
      <c r="H38" s="96">
        <f>VLOOKUP(A38,'[3]6Вызовы СМП'!$A$6:$O$65,15,0)</f>
        <v>2.5</v>
      </c>
      <c r="I38" s="96">
        <f>VLOOKUP(A38,'[3]7. Уровень госп. ПН'!$A$6:$O$65,15,0)</f>
        <v>2.25</v>
      </c>
      <c r="J38" s="96">
        <f>VLOOKUP(A38,'[3]8.Экстр.госпитализации'!$A$6:$O$65,15,0)</f>
        <v>0.98</v>
      </c>
      <c r="K38" s="96">
        <f>VLOOKUP(A38,'[3]9.АПП после инфаркта,инсульта'!$A$6:$G$65,7,0)</f>
        <v>0.41</v>
      </c>
      <c r="L38" s="97">
        <f t="shared" si="0"/>
        <v>9.93</v>
      </c>
      <c r="M38" s="98">
        <v>26.9</v>
      </c>
      <c r="N38" s="99">
        <f t="shared" si="1"/>
        <v>36.909999999999997</v>
      </c>
      <c r="O38" s="159"/>
      <c r="P38" s="160"/>
    </row>
    <row r="39" spans="1:16" ht="26.25" x14ac:dyDescent="0.25">
      <c r="A39" s="86">
        <v>560068</v>
      </c>
      <c r="B39" s="87" t="s">
        <v>54</v>
      </c>
      <c r="C39" s="95">
        <f>VLOOKUP(A39,'[3]1Прил. АПП на 1 жителя'!$A$6:$O$65,15,0)</f>
        <v>1.69</v>
      </c>
      <c r="D39" s="96">
        <f>VLOOKUP(A39,'[3]2Прил.ПЦ от общего АПП'!$A$6:$O$65,15,0)</f>
        <v>1.39</v>
      </c>
      <c r="E39" s="96">
        <f>VLOOKUP(A39,'[3]3Прил.Диспанс. взр.'!$A$5:$H$64,8,0)</f>
        <v>1.51</v>
      </c>
      <c r="F39" s="96">
        <f>VLOOKUP(A39,'[3]4Прил.Профил. дети'!$A$5:$M$64,13,0)</f>
        <v>0.19</v>
      </c>
      <c r="G39" s="96">
        <f>VLOOKUP(A39,'[3]5Прил. НП'!$A$6:$O$65,15,0)</f>
        <v>0.21</v>
      </c>
      <c r="H39" s="96">
        <f>VLOOKUP(A39,'[3]6Вызовы СМП'!$A$6:$O$65,15,0)</f>
        <v>2.5</v>
      </c>
      <c r="I39" s="96">
        <f>VLOOKUP(A39,'[3]7. Уровень госп. ПН'!$A$6:$O$65,15,0)</f>
        <v>1.9</v>
      </c>
      <c r="J39" s="96">
        <f>VLOOKUP(A39,'[3]8.Экстр.госпитализации'!$A$6:$O$65,15,0)</f>
        <v>1.37</v>
      </c>
      <c r="K39" s="96">
        <f>VLOOKUP(A39,'[3]9.АПП после инфаркта,инсульта'!$A$6:$G$65,7,0)</f>
        <v>0.27</v>
      </c>
      <c r="L39" s="97">
        <f t="shared" si="0"/>
        <v>11.03</v>
      </c>
      <c r="M39" s="98">
        <v>26.95</v>
      </c>
      <c r="N39" s="99">
        <f t="shared" si="1"/>
        <v>40.93</v>
      </c>
      <c r="O39" s="159"/>
      <c r="P39" s="160"/>
    </row>
    <row r="40" spans="1:16" x14ac:dyDescent="0.25">
      <c r="A40" s="86">
        <v>560069</v>
      </c>
      <c r="B40" s="87" t="s">
        <v>55</v>
      </c>
      <c r="C40" s="95">
        <f>VLOOKUP(A40,'[3]1Прил. АПП на 1 жителя'!$A$6:$O$65,15,0)</f>
        <v>3.1</v>
      </c>
      <c r="D40" s="96">
        <f>VLOOKUP(A40,'[3]2Прил.ПЦ от общего АПП'!$A$6:$O$65,15,0)</f>
        <v>4.1399999999999997</v>
      </c>
      <c r="E40" s="96">
        <f>VLOOKUP(A40,'[3]3Прил.Диспанс. взр.'!$A$5:$H$64,8,0)</f>
        <v>3.9</v>
      </c>
      <c r="F40" s="96">
        <f>VLOOKUP(A40,'[3]4Прил.Профил. дети'!$A$5:$M$64,13,0)</f>
        <v>1.08</v>
      </c>
      <c r="G40" s="96">
        <f>VLOOKUP(A40,'[3]5Прил. НП'!$A$6:$O$65,15,0)</f>
        <v>0.22</v>
      </c>
      <c r="H40" s="96">
        <f>VLOOKUP(A40,'[3]6Вызовы СМП'!$A$6:$O$65,15,0)</f>
        <v>2.06</v>
      </c>
      <c r="I40" s="96">
        <f>VLOOKUP(A40,'[3]7. Уровень госп. ПН'!$A$6:$O$65,15,0)</f>
        <v>1.31</v>
      </c>
      <c r="J40" s="96">
        <f>VLOOKUP(A40,'[3]8.Экстр.госпитализации'!$A$6:$O$65,15,0)</f>
        <v>1.3</v>
      </c>
      <c r="K40" s="96">
        <f>VLOOKUP(A40,'[3]9.АПП после инфаркта,инсульта'!$A$6:$G$65,7,0)</f>
        <v>0.06</v>
      </c>
      <c r="L40" s="97">
        <f t="shared" si="0"/>
        <v>17.170000000000002</v>
      </c>
      <c r="M40" s="98">
        <v>26.95</v>
      </c>
      <c r="N40" s="99">
        <f t="shared" si="1"/>
        <v>63.71</v>
      </c>
      <c r="O40" s="159"/>
      <c r="P40" s="160"/>
    </row>
    <row r="41" spans="1:16" x14ac:dyDescent="0.25">
      <c r="A41" s="86">
        <v>560070</v>
      </c>
      <c r="B41" s="87" t="s">
        <v>56</v>
      </c>
      <c r="C41" s="95">
        <f>VLOOKUP(A41,'[3]1Прил. АПП на 1 жителя'!$A$6:$O$65,15,0)</f>
        <v>3.23</v>
      </c>
      <c r="D41" s="96">
        <f>VLOOKUP(A41,'[3]2Прил.ПЦ от общего АПП'!$A$6:$O$65,15,0)</f>
        <v>3.12</v>
      </c>
      <c r="E41" s="96">
        <f>VLOOKUP(A41,'[3]3Прил.Диспанс. взр.'!$A$5:$H$64,8,0)</f>
        <v>2.33</v>
      </c>
      <c r="F41" s="96">
        <f>VLOOKUP(A41,'[3]4Прил.Профил. дети'!$A$5:$M$64,13,0)</f>
        <v>0.68</v>
      </c>
      <c r="G41" s="96">
        <f>VLOOKUP(A41,'[3]5Прил. НП'!$A$6:$O$65,15,0)</f>
        <v>1.1599999999999999</v>
      </c>
      <c r="H41" s="96">
        <f>VLOOKUP(A41,'[3]6Вызовы СМП'!$A$6:$O$65,15,0)</f>
        <v>2.46</v>
      </c>
      <c r="I41" s="96">
        <f>VLOOKUP(A41,'[3]7. Уровень госп. ПН'!$A$6:$O$65,15,0)</f>
        <v>2.46</v>
      </c>
      <c r="J41" s="96">
        <f>VLOOKUP(A41,'[3]8.Экстр.госпитализации'!$A$6:$O$65,15,0)</f>
        <v>1.18</v>
      </c>
      <c r="K41" s="96">
        <f>VLOOKUP(A41,'[3]9.АПП после инфаркта,инсульта'!$A$6:$G$65,7,0)</f>
        <v>0.56000000000000005</v>
      </c>
      <c r="L41" s="97">
        <f t="shared" si="0"/>
        <v>17.18</v>
      </c>
      <c r="M41" s="98">
        <v>26.9</v>
      </c>
      <c r="N41" s="99">
        <f t="shared" si="1"/>
        <v>63.87</v>
      </c>
      <c r="O41" s="159"/>
      <c r="P41" s="160"/>
    </row>
    <row r="42" spans="1:16" x14ac:dyDescent="0.25">
      <c r="A42" s="86">
        <v>560071</v>
      </c>
      <c r="B42" s="87" t="s">
        <v>57</v>
      </c>
      <c r="C42" s="95">
        <f>VLOOKUP(A42,'[3]1Прил. АПП на 1 жителя'!$A$6:$O$65,15,0)</f>
        <v>2.48</v>
      </c>
      <c r="D42" s="96">
        <f>VLOOKUP(A42,'[3]2Прил.ПЦ от общего АПП'!$A$6:$O$65,15,0)</f>
        <v>1.91</v>
      </c>
      <c r="E42" s="96">
        <f>VLOOKUP(A42,'[3]3Прил.Диспанс. взр.'!$A$5:$H$64,8,0)</f>
        <v>3.75</v>
      </c>
      <c r="F42" s="96">
        <f>VLOOKUP(A42,'[3]4Прил.Профил. дети'!$A$5:$M$64,13,0)</f>
        <v>0.74</v>
      </c>
      <c r="G42" s="96">
        <f>VLOOKUP(A42,'[3]5Прил. НП'!$A$6:$O$65,15,0)</f>
        <v>0.17</v>
      </c>
      <c r="H42" s="96">
        <f>VLOOKUP(A42,'[3]6Вызовы СМП'!$A$6:$O$65,15,0)</f>
        <v>2.2799999999999998</v>
      </c>
      <c r="I42" s="96">
        <f>VLOOKUP(A42,'[3]7. Уровень госп. ПН'!$A$6:$O$65,15,0)</f>
        <v>1.37</v>
      </c>
      <c r="J42" s="96">
        <f>VLOOKUP(A42,'[3]8.Экстр.госпитализации'!$A$6:$O$65,15,0)</f>
        <v>2.2799999999999998</v>
      </c>
      <c r="K42" s="96">
        <f>VLOOKUP(A42,'[3]9.АПП после инфаркта,инсульта'!$A$6:$G$65,7,0)</f>
        <v>0.17</v>
      </c>
      <c r="L42" s="97">
        <f t="shared" si="0"/>
        <v>15.15</v>
      </c>
      <c r="M42" s="98">
        <v>26.88</v>
      </c>
      <c r="N42" s="99">
        <f t="shared" si="1"/>
        <v>56.36</v>
      </c>
      <c r="O42" s="159"/>
      <c r="P42" s="160"/>
    </row>
    <row r="43" spans="1:16" x14ac:dyDescent="0.25">
      <c r="A43" s="86">
        <v>560072</v>
      </c>
      <c r="B43" s="87" t="s">
        <v>58</v>
      </c>
      <c r="C43" s="95">
        <f>VLOOKUP(A43,'[3]1Прил. АПП на 1 жителя'!$A$6:$O$65,15,0)</f>
        <v>1.79</v>
      </c>
      <c r="D43" s="96">
        <f>VLOOKUP(A43,'[3]2Прил.ПЦ от общего АПП'!$A$6:$O$65,15,0)</f>
        <v>3.07</v>
      </c>
      <c r="E43" s="96">
        <f>VLOOKUP(A43,'[3]3Прил.Диспанс. взр.'!$A$5:$H$64,8,0)</f>
        <v>3.95</v>
      </c>
      <c r="F43" s="96">
        <f>VLOOKUP(A43,'[3]4Прил.Профил. дети'!$A$5:$M$64,13,0)</f>
        <v>0.7</v>
      </c>
      <c r="G43" s="96">
        <f>VLOOKUP(A43,'[3]5Прил. НП'!$A$6:$O$65,15,0)</f>
        <v>0.14000000000000001</v>
      </c>
      <c r="H43" s="96">
        <f>VLOOKUP(A43,'[3]6Вызовы СМП'!$A$6:$O$65,15,0)</f>
        <v>2.5</v>
      </c>
      <c r="I43" s="96">
        <f>VLOOKUP(A43,'[3]7. Уровень госп. ПН'!$A$6:$O$65,15,0)</f>
        <v>1.9</v>
      </c>
      <c r="J43" s="96">
        <f>VLOOKUP(A43,'[3]8.Экстр.госпитализации'!$A$6:$O$65,15,0)</f>
        <v>2.0099999999999998</v>
      </c>
      <c r="K43" s="96">
        <f>VLOOKUP(A43,'[3]9.АПП после инфаркта,инсульта'!$A$6:$G$65,7,0)</f>
        <v>0</v>
      </c>
      <c r="L43" s="97">
        <f t="shared" si="0"/>
        <v>16.059999999999999</v>
      </c>
      <c r="M43" s="98">
        <v>26.98</v>
      </c>
      <c r="N43" s="99">
        <f t="shared" si="1"/>
        <v>59.53</v>
      </c>
      <c r="O43" s="159"/>
      <c r="P43" s="160"/>
    </row>
    <row r="44" spans="1:16" x14ac:dyDescent="0.25">
      <c r="A44" s="86">
        <v>560073</v>
      </c>
      <c r="B44" s="87" t="s">
        <v>59</v>
      </c>
      <c r="C44" s="95">
        <f>VLOOKUP(A44,'[3]1Прил. АПП на 1 жителя'!$A$6:$O$65,15,0)</f>
        <v>2.36</v>
      </c>
      <c r="D44" s="96">
        <f>VLOOKUP(A44,'[3]2Прил.ПЦ от общего АПП'!$A$6:$O$65,15,0)</f>
        <v>0.47</v>
      </c>
      <c r="E44" s="96">
        <f>VLOOKUP(A44,'[3]3Прил.Диспанс. взр.'!$A$5:$H$64,8,0)</f>
        <v>2.68</v>
      </c>
      <c r="F44" s="96">
        <f>VLOOKUP(A44,'[3]4Прил.Профил. дети'!$A$5:$M$64,13,0)</f>
        <v>0.67</v>
      </c>
      <c r="G44" s="96">
        <f>VLOOKUP(A44,'[3]5Прил. НП'!$A$6:$O$65,15,0)</f>
        <v>0.06</v>
      </c>
      <c r="H44" s="96">
        <f>VLOOKUP(A44,'[3]6Вызовы СМП'!$A$6:$O$65,15,0)</f>
        <v>2.5</v>
      </c>
      <c r="I44" s="96">
        <f>VLOOKUP(A44,'[3]7. Уровень госп. ПН'!$A$6:$O$65,15,0)</f>
        <v>0.43</v>
      </c>
      <c r="J44" s="96">
        <f>VLOOKUP(A44,'[3]8.Экстр.госпитализации'!$A$6:$O$65,15,0)</f>
        <v>1.93</v>
      </c>
      <c r="K44" s="96">
        <f>VLOOKUP(A44,'[3]9.АПП после инфаркта,инсульта'!$A$6:$G$65,7,0)</f>
        <v>0.12</v>
      </c>
      <c r="L44" s="97">
        <f t="shared" si="0"/>
        <v>11.22</v>
      </c>
      <c r="M44" s="98">
        <v>27.08</v>
      </c>
      <c r="N44" s="99">
        <f t="shared" si="1"/>
        <v>41.43</v>
      </c>
      <c r="O44" s="159"/>
      <c r="P44" s="160"/>
    </row>
    <row r="45" spans="1:16" x14ac:dyDescent="0.25">
      <c r="A45" s="86">
        <v>560074</v>
      </c>
      <c r="B45" s="87" t="s">
        <v>60</v>
      </c>
      <c r="C45" s="95">
        <f>VLOOKUP(A45,'[3]1Прил. АПП на 1 жителя'!$A$6:$O$65,15,0)</f>
        <v>2.16</v>
      </c>
      <c r="D45" s="96">
        <f>VLOOKUP(A45,'[3]2Прил.ПЦ от общего АПП'!$A$6:$O$65,15,0)</f>
        <v>1.1299999999999999</v>
      </c>
      <c r="E45" s="96">
        <f>VLOOKUP(A45,'[3]3Прил.Диспанс. взр.'!$A$5:$H$64,8,0)</f>
        <v>1.92</v>
      </c>
      <c r="F45" s="96">
        <f>VLOOKUP(A45,'[3]4Прил.Профил. дети'!$A$5:$M$64,13,0)</f>
        <v>0.28999999999999998</v>
      </c>
      <c r="G45" s="96">
        <f>VLOOKUP(A45,'[3]5Прил. НП'!$A$6:$O$65,15,0)</f>
        <v>0.28000000000000003</v>
      </c>
      <c r="H45" s="96">
        <f>VLOOKUP(A45,'[3]6Вызовы СМП'!$A$6:$O$65,15,0)</f>
        <v>1.91</v>
      </c>
      <c r="I45" s="96">
        <f>VLOOKUP(A45,'[3]7. Уровень госп. ПН'!$A$6:$O$65,15,0)</f>
        <v>1.72</v>
      </c>
      <c r="J45" s="96">
        <f>VLOOKUP(A45,'[3]8.Экстр.госпитализации'!$A$6:$O$65,15,0)</f>
        <v>1.5</v>
      </c>
      <c r="K45" s="96">
        <f>VLOOKUP(A45,'[3]9.АПП после инфаркта,инсульта'!$A$6:$G$65,7,0)</f>
        <v>0.27</v>
      </c>
      <c r="L45" s="97">
        <f t="shared" si="0"/>
        <v>11.18</v>
      </c>
      <c r="M45" s="98">
        <v>26.9</v>
      </c>
      <c r="N45" s="99">
        <f t="shared" si="1"/>
        <v>41.56</v>
      </c>
      <c r="O45" s="159"/>
      <c r="P45" s="160"/>
    </row>
    <row r="46" spans="1:16" x14ac:dyDescent="0.25">
      <c r="A46" s="86">
        <v>560075</v>
      </c>
      <c r="B46" s="87" t="s">
        <v>61</v>
      </c>
      <c r="C46" s="95">
        <f>VLOOKUP(A46,'[3]1Прил. АПП на 1 жителя'!$A$6:$O$65,15,0)</f>
        <v>3.17</v>
      </c>
      <c r="D46" s="96">
        <f>VLOOKUP(A46,'[3]2Прил.ПЦ от общего АПП'!$A$6:$O$65,15,0)</f>
        <v>2.19</v>
      </c>
      <c r="E46" s="96">
        <f>VLOOKUP(A46,'[3]3Прил.Диспанс. взр.'!$A$5:$H$64,8,0)</f>
        <v>0</v>
      </c>
      <c r="F46" s="96">
        <f>VLOOKUP(A46,'[3]4Прил.Профил. дети'!$A$5:$M$64,13,0)</f>
        <v>1.1499999999999999</v>
      </c>
      <c r="G46" s="96">
        <f>VLOOKUP(A46,'[3]5Прил. НП'!$A$6:$O$65,15,0)</f>
        <v>1.26</v>
      </c>
      <c r="H46" s="96">
        <f>VLOOKUP(A46,'[3]6Вызовы СМП'!$A$6:$O$65,15,0)</f>
        <v>1.46</v>
      </c>
      <c r="I46" s="96">
        <f>VLOOKUP(A46,'[3]7. Уровень госп. ПН'!$A$6:$O$65,15,0)</f>
        <v>2.17</v>
      </c>
      <c r="J46" s="96">
        <f>VLOOKUP(A46,'[3]8.Экстр.госпитализации'!$A$6:$O$65,15,0)</f>
        <v>0.35</v>
      </c>
      <c r="K46" s="96">
        <f>VLOOKUP(A46,'[3]9.АПП после инфаркта,инсульта'!$A$6:$G$65,7,0)</f>
        <v>0.39</v>
      </c>
      <c r="L46" s="97">
        <f t="shared" si="0"/>
        <v>12.14</v>
      </c>
      <c r="M46" s="98">
        <v>26.93</v>
      </c>
      <c r="N46" s="99">
        <f t="shared" si="1"/>
        <v>45.08</v>
      </c>
      <c r="O46" s="159"/>
      <c r="P46" s="160"/>
    </row>
    <row r="47" spans="1:16" x14ac:dyDescent="0.25">
      <c r="A47" s="86">
        <v>560076</v>
      </c>
      <c r="B47" s="87" t="s">
        <v>62</v>
      </c>
      <c r="C47" s="95">
        <f>VLOOKUP(A47,'[3]1Прил. АПП на 1 жителя'!$A$6:$O$65,15,0)</f>
        <v>0.99</v>
      </c>
      <c r="D47" s="96">
        <f>VLOOKUP(A47,'[3]2Прил.ПЦ от общего АПП'!$A$6:$O$65,15,0)</f>
        <v>4.13</v>
      </c>
      <c r="E47" s="96">
        <f>VLOOKUP(A47,'[3]3Прил.Диспанс. взр.'!$A$5:$H$64,8,0)</f>
        <v>0</v>
      </c>
      <c r="F47" s="96">
        <f>VLOOKUP(A47,'[3]4Прил.Профил. дети'!$A$5:$M$64,13,0)</f>
        <v>0.2</v>
      </c>
      <c r="G47" s="96">
        <f>VLOOKUP(A47,'[3]5Прил. НП'!$A$6:$O$65,15,0)</f>
        <v>1.1599999999999999</v>
      </c>
      <c r="H47" s="96">
        <f>VLOOKUP(A47,'[3]6Вызовы СМП'!$A$6:$O$65,15,0)</f>
        <v>2.5</v>
      </c>
      <c r="I47" s="96">
        <f>VLOOKUP(A47,'[3]7. Уровень госп. ПН'!$A$6:$O$65,15,0)</f>
        <v>2.04</v>
      </c>
      <c r="J47" s="96">
        <f>VLOOKUP(A47,'[3]8.Экстр.госпитализации'!$A$6:$O$65,15,0)</f>
        <v>1.95</v>
      </c>
      <c r="K47" s="96">
        <f>VLOOKUP(A47,'[3]9.АПП после инфаркта,инсульта'!$A$6:$G$65,7,0)</f>
        <v>0</v>
      </c>
      <c r="L47" s="97">
        <f t="shared" si="0"/>
        <v>12.97</v>
      </c>
      <c r="M47" s="98">
        <v>26.95</v>
      </c>
      <c r="N47" s="99">
        <f t="shared" si="1"/>
        <v>48.13</v>
      </c>
      <c r="O47" s="159"/>
      <c r="P47" s="160"/>
    </row>
    <row r="48" spans="1:16" x14ac:dyDescent="0.25">
      <c r="A48" s="86">
        <v>560077</v>
      </c>
      <c r="B48" s="87" t="s">
        <v>63</v>
      </c>
      <c r="C48" s="95">
        <f>VLOOKUP(A48,'[3]1Прил. АПП на 1 жителя'!$A$6:$O$65,15,0)</f>
        <v>3.12</v>
      </c>
      <c r="D48" s="96">
        <f>VLOOKUP(A48,'[3]2Прил.ПЦ от общего АПП'!$A$6:$O$65,15,0)</f>
        <v>1.39</v>
      </c>
      <c r="E48" s="96">
        <f>VLOOKUP(A48,'[3]3Прил.Диспанс. взр.'!$A$5:$H$64,8,0)</f>
        <v>1.54</v>
      </c>
      <c r="F48" s="96">
        <f>VLOOKUP(A48,'[3]4Прил.Профил. дети'!$A$5:$M$64,13,0)</f>
        <v>0.55000000000000004</v>
      </c>
      <c r="G48" s="96">
        <f>VLOOKUP(A48,'[3]5Прил. НП'!$A$6:$O$65,15,0)</f>
        <v>1.32</v>
      </c>
      <c r="H48" s="96">
        <f>VLOOKUP(A48,'[3]6Вызовы СМП'!$A$6:$O$65,15,0)</f>
        <v>2.5</v>
      </c>
      <c r="I48" s="96">
        <f>VLOOKUP(A48,'[3]7. Уровень госп. ПН'!$A$6:$O$65,15,0)</f>
        <v>2.48</v>
      </c>
      <c r="J48" s="96">
        <f>VLOOKUP(A48,'[3]8.Экстр.госпитализации'!$A$6:$O$65,15,0)</f>
        <v>1.65</v>
      </c>
      <c r="K48" s="96">
        <f>VLOOKUP(A48,'[3]9.АПП после инфаркта,инсульта'!$A$6:$G$65,7,0)</f>
        <v>0.22</v>
      </c>
      <c r="L48" s="97">
        <f t="shared" si="0"/>
        <v>14.77</v>
      </c>
      <c r="M48" s="98">
        <v>27.08</v>
      </c>
      <c r="N48" s="99">
        <f t="shared" si="1"/>
        <v>54.54</v>
      </c>
      <c r="O48" s="159"/>
      <c r="P48" s="160"/>
    </row>
    <row r="49" spans="1:16" x14ac:dyDescent="0.25">
      <c r="A49" s="86">
        <v>560078</v>
      </c>
      <c r="B49" s="87" t="s">
        <v>64</v>
      </c>
      <c r="C49" s="95">
        <f>VLOOKUP(A49,'[3]1Прил. АПП на 1 жителя'!$A$6:$O$65,15,0)</f>
        <v>3.01</v>
      </c>
      <c r="D49" s="96">
        <f>VLOOKUP(A49,'[3]2Прил.ПЦ от общего АПП'!$A$6:$O$65,15,0)</f>
        <v>4.21</v>
      </c>
      <c r="E49" s="96">
        <f>VLOOKUP(A49,'[3]3Прил.Диспанс. взр.'!$A$5:$H$64,8,0)</f>
        <v>3.41</v>
      </c>
      <c r="F49" s="96">
        <f>VLOOKUP(A49,'[3]4Прил.Профил. дети'!$A$5:$M$64,13,0)</f>
        <v>0.57999999999999996</v>
      </c>
      <c r="G49" s="96">
        <f>VLOOKUP(A49,'[3]5Прил. НП'!$A$6:$O$65,15,0)</f>
        <v>0.21</v>
      </c>
      <c r="H49" s="96">
        <f>VLOOKUP(A49,'[3]6Вызовы СМП'!$A$6:$O$65,15,0)</f>
        <v>1.85</v>
      </c>
      <c r="I49" s="96">
        <f>VLOOKUP(A49,'[3]7. Уровень госп. ПН'!$A$6:$O$65,15,0)</f>
        <v>2.48</v>
      </c>
      <c r="J49" s="96">
        <f>VLOOKUP(A49,'[3]8.Экстр.госпитализации'!$A$6:$O$65,15,0)</f>
        <v>1.87</v>
      </c>
      <c r="K49" s="96">
        <f>VLOOKUP(A49,'[3]9.АПП после инфаркта,инсульта'!$A$6:$G$65,7,0)</f>
        <v>0.25</v>
      </c>
      <c r="L49" s="97">
        <f t="shared" si="0"/>
        <v>17.87</v>
      </c>
      <c r="M49" s="98">
        <v>26.88</v>
      </c>
      <c r="N49" s="99">
        <f t="shared" si="1"/>
        <v>66.48</v>
      </c>
      <c r="O49" s="159"/>
      <c r="P49" s="160"/>
    </row>
    <row r="50" spans="1:16" x14ac:dyDescent="0.25">
      <c r="A50" s="86">
        <v>560079</v>
      </c>
      <c r="B50" s="87" t="s">
        <v>96</v>
      </c>
      <c r="C50" s="95">
        <f>VLOOKUP(A50,'[3]1Прил. АПП на 1 жителя'!$A$6:$O$65,15,0)</f>
        <v>0.56000000000000005</v>
      </c>
      <c r="D50" s="96">
        <f>VLOOKUP(A50,'[3]2Прил.ПЦ от общего АПП'!$A$6:$O$65,15,0)</f>
        <v>2.38</v>
      </c>
      <c r="E50" s="96">
        <f>VLOOKUP(A50,'[3]3Прил.Диспанс. взр.'!$A$5:$H$64,8,0)</f>
        <v>1.95</v>
      </c>
      <c r="F50" s="96">
        <f>VLOOKUP(A50,'[3]4Прил.Профил. дети'!$A$5:$M$64,13,0)</f>
        <v>0.49</v>
      </c>
      <c r="G50" s="96">
        <f>VLOOKUP(A50,'[3]5Прил. НП'!$A$6:$O$65,15,0)</f>
        <v>0.56000000000000005</v>
      </c>
      <c r="H50" s="96">
        <f>VLOOKUP(A50,'[3]6Вызовы СМП'!$A$6:$O$65,15,0)</f>
        <v>2.1800000000000002</v>
      </c>
      <c r="I50" s="96">
        <f>VLOOKUP(A50,'[3]7. Уровень госп. ПН'!$A$6:$O$65,15,0)</f>
        <v>2.38</v>
      </c>
      <c r="J50" s="96">
        <f>VLOOKUP(A50,'[3]8.Экстр.госпитализации'!$A$6:$O$65,15,0)</f>
        <v>0.38</v>
      </c>
      <c r="K50" s="96">
        <f>VLOOKUP(A50,'[3]9.АПП после инфаркта,инсульта'!$A$6:$G$65,7,0)</f>
        <v>0.46</v>
      </c>
      <c r="L50" s="97">
        <f t="shared" si="0"/>
        <v>11.34</v>
      </c>
      <c r="M50" s="98">
        <v>26.93</v>
      </c>
      <c r="N50" s="99">
        <f t="shared" si="1"/>
        <v>42.11</v>
      </c>
      <c r="O50" s="159"/>
      <c r="P50" s="160"/>
    </row>
    <row r="51" spans="1:16" x14ac:dyDescent="0.25">
      <c r="A51" s="86">
        <v>560080</v>
      </c>
      <c r="B51" s="87" t="s">
        <v>66</v>
      </c>
      <c r="C51" s="95">
        <f>VLOOKUP(A51,'[3]1Прил. АПП на 1 жителя'!$A$6:$O$65,15,0)</f>
        <v>2.74</v>
      </c>
      <c r="D51" s="96">
        <f>VLOOKUP(A51,'[3]2Прил.ПЦ от общего АПП'!$A$6:$O$65,15,0)</f>
        <v>0.24</v>
      </c>
      <c r="E51" s="96">
        <f>VLOOKUP(A51,'[3]3Прил.Диспанс. взр.'!$A$5:$H$64,8,0)</f>
        <v>3.85</v>
      </c>
      <c r="F51" s="96">
        <f>VLOOKUP(A51,'[3]4Прил.Профил. дети'!$A$5:$M$64,13,0)</f>
        <v>0.51</v>
      </c>
      <c r="G51" s="96">
        <f>VLOOKUP(A51,'[3]5Прил. НП'!$A$6:$O$65,15,0)</f>
        <v>0.02</v>
      </c>
      <c r="H51" s="96">
        <f>VLOOKUP(A51,'[3]6Вызовы СМП'!$A$6:$O$65,15,0)</f>
        <v>2.5</v>
      </c>
      <c r="I51" s="96">
        <f>VLOOKUP(A51,'[3]7. Уровень госп. ПН'!$A$6:$O$65,15,0)</f>
        <v>2.48</v>
      </c>
      <c r="J51" s="96">
        <f>VLOOKUP(A51,'[3]8.Экстр.госпитализации'!$A$6:$O$65,15,0)</f>
        <v>2.15</v>
      </c>
      <c r="K51" s="96">
        <f>VLOOKUP(A51,'[3]9.АПП после инфаркта,инсульта'!$A$6:$G$65,7,0)</f>
        <v>0.26</v>
      </c>
      <c r="L51" s="97">
        <f t="shared" si="0"/>
        <v>14.75</v>
      </c>
      <c r="M51" s="98">
        <v>26.93</v>
      </c>
      <c r="N51" s="99">
        <f t="shared" si="1"/>
        <v>54.77</v>
      </c>
      <c r="O51" s="159"/>
      <c r="P51" s="160"/>
    </row>
    <row r="52" spans="1:16" x14ac:dyDescent="0.25">
      <c r="A52" s="86">
        <v>560081</v>
      </c>
      <c r="B52" s="87" t="s">
        <v>67</v>
      </c>
      <c r="C52" s="95">
        <f>VLOOKUP(A52,'[3]1Прил. АПП на 1 жителя'!$A$6:$O$65,15,0)</f>
        <v>0.86</v>
      </c>
      <c r="D52" s="96">
        <f>VLOOKUP(A52,'[3]2Прил.ПЦ от общего АПП'!$A$6:$O$65,15,0)</f>
        <v>0.47</v>
      </c>
      <c r="E52" s="96">
        <f>VLOOKUP(A52,'[3]3Прил.Диспанс. взр.'!$A$5:$H$64,8,0)</f>
        <v>2.0499999999999998</v>
      </c>
      <c r="F52" s="96">
        <f>VLOOKUP(A52,'[3]4Прил.Профил. дети'!$A$5:$M$64,13,0)</f>
        <v>0.8</v>
      </c>
      <c r="G52" s="96">
        <f>VLOOKUP(A52,'[3]5Прил. НП'!$A$6:$O$65,15,0)</f>
        <v>0.27</v>
      </c>
      <c r="H52" s="96">
        <f>VLOOKUP(A52,'[3]6Вызовы СМП'!$A$6:$O$65,15,0)</f>
        <v>2.5</v>
      </c>
      <c r="I52" s="96">
        <f>VLOOKUP(A52,'[3]7. Уровень госп. ПН'!$A$6:$O$65,15,0)</f>
        <v>2.5</v>
      </c>
      <c r="J52" s="96">
        <f>VLOOKUP(A52,'[3]8.Экстр.госпитализации'!$A$6:$O$65,15,0)</f>
        <v>1.68</v>
      </c>
      <c r="K52" s="96">
        <f>VLOOKUP(A52,'[3]9.АПП после инфаркта,инсульта'!$A$6:$G$65,7,0)</f>
        <v>0.5</v>
      </c>
      <c r="L52" s="97">
        <f t="shared" si="0"/>
        <v>11.63</v>
      </c>
      <c r="M52" s="98">
        <v>26.88</v>
      </c>
      <c r="N52" s="99">
        <f t="shared" si="1"/>
        <v>43.27</v>
      </c>
      <c r="O52" s="159"/>
      <c r="P52" s="160"/>
    </row>
    <row r="53" spans="1:16" x14ac:dyDescent="0.25">
      <c r="A53" s="86">
        <v>560082</v>
      </c>
      <c r="B53" s="87" t="s">
        <v>68</v>
      </c>
      <c r="C53" s="95">
        <f>VLOOKUP(A53,'[3]1Прил. АПП на 1 жителя'!$A$6:$O$65,15,0)</f>
        <v>2.91</v>
      </c>
      <c r="D53" s="96">
        <f>VLOOKUP(A53,'[3]2Прил.ПЦ от общего АПП'!$A$6:$O$65,15,0)</f>
        <v>1.63</v>
      </c>
      <c r="E53" s="96">
        <f>VLOOKUP(A53,'[3]3Прил.Диспанс. взр.'!$A$5:$H$64,8,0)</f>
        <v>1.58</v>
      </c>
      <c r="F53" s="96">
        <f>VLOOKUP(A53,'[3]4Прил.Профил. дети'!$A$5:$M$64,13,0)</f>
        <v>0.3</v>
      </c>
      <c r="G53" s="96">
        <f>VLOOKUP(A53,'[3]5Прил. НП'!$A$6:$O$65,15,0)</f>
        <v>0.24</v>
      </c>
      <c r="H53" s="96">
        <f>VLOOKUP(A53,'[3]6Вызовы СМП'!$A$6:$O$65,15,0)</f>
        <v>2.4900000000000002</v>
      </c>
      <c r="I53" s="96">
        <f>VLOOKUP(A53,'[3]7. Уровень госп. ПН'!$A$6:$O$65,15,0)</f>
        <v>2.41</v>
      </c>
      <c r="J53" s="96">
        <f>VLOOKUP(A53,'[3]8.Экстр.госпитализации'!$A$6:$O$65,15,0)</f>
        <v>1.18</v>
      </c>
      <c r="K53" s="96">
        <f>VLOOKUP(A53,'[3]9.АПП после инфаркта,инсульта'!$A$6:$G$65,7,0)</f>
        <v>0.16</v>
      </c>
      <c r="L53" s="97">
        <f t="shared" si="0"/>
        <v>12.9</v>
      </c>
      <c r="M53" s="98">
        <v>27</v>
      </c>
      <c r="N53" s="99">
        <f t="shared" si="1"/>
        <v>47.78</v>
      </c>
      <c r="O53" s="159"/>
      <c r="P53" s="160"/>
    </row>
    <row r="54" spans="1:16" x14ac:dyDescent="0.25">
      <c r="A54" s="86">
        <v>560083</v>
      </c>
      <c r="B54" s="87" t="s">
        <v>69</v>
      </c>
      <c r="C54" s="95">
        <f>VLOOKUP(A54,'[3]1Прил. АПП на 1 жителя'!$A$6:$O$65,15,0)</f>
        <v>0.49</v>
      </c>
      <c r="D54" s="96">
        <f>VLOOKUP(A54,'[3]2Прил.ПЦ от общего АПП'!$A$6:$O$65,15,0)</f>
        <v>1.95</v>
      </c>
      <c r="E54" s="96">
        <f>VLOOKUP(A54,'[3]3Прил.Диспанс. взр.'!$A$5:$H$64,8,0)</f>
        <v>4.05</v>
      </c>
      <c r="F54" s="96">
        <f>VLOOKUP(A54,'[3]4Прил.Профил. дети'!$A$5:$M$64,13,0)</f>
        <v>0.6</v>
      </c>
      <c r="G54" s="96">
        <f>VLOOKUP(A54,'[3]5Прил. НП'!$A$6:$O$65,15,0)</f>
        <v>0.06</v>
      </c>
      <c r="H54" s="96">
        <f>VLOOKUP(A54,'[3]6Вызовы СМП'!$A$6:$O$65,15,0)</f>
        <v>2.5</v>
      </c>
      <c r="I54" s="96">
        <f>VLOOKUP(A54,'[3]7. Уровень госп. ПН'!$A$6:$O$65,15,0)</f>
        <v>2</v>
      </c>
      <c r="J54" s="96">
        <f>VLOOKUP(A54,'[3]8.Экстр.госпитализации'!$A$6:$O$65,15,0)</f>
        <v>1.84</v>
      </c>
      <c r="K54" s="96">
        <f>VLOOKUP(A54,'[3]9.АПП после инфаркта,инсульта'!$A$6:$G$65,7,0)</f>
        <v>0.44</v>
      </c>
      <c r="L54" s="97">
        <f t="shared" si="0"/>
        <v>13.93</v>
      </c>
      <c r="M54" s="98">
        <v>27.03</v>
      </c>
      <c r="N54" s="99">
        <f t="shared" si="1"/>
        <v>51.54</v>
      </c>
      <c r="O54" s="159"/>
      <c r="P54" s="160"/>
    </row>
    <row r="55" spans="1:16" x14ac:dyDescent="0.25">
      <c r="A55" s="86">
        <v>560084</v>
      </c>
      <c r="B55" s="87" t="s">
        <v>70</v>
      </c>
      <c r="C55" s="95">
        <f>VLOOKUP(A55,'[3]1Прил. АПП на 1 жителя'!$A$6:$O$65,15,0)</f>
        <v>0.83</v>
      </c>
      <c r="D55" s="96">
        <f>VLOOKUP(A55,'[3]2Прил.ПЦ от общего АПП'!$A$6:$O$65,15,0)</f>
        <v>0.28000000000000003</v>
      </c>
      <c r="E55" s="96">
        <f>VLOOKUP(A55,'[3]3Прил.Диспанс. взр.'!$A$5:$H$64,8,0)</f>
        <v>0.17</v>
      </c>
      <c r="F55" s="96">
        <f>VLOOKUP(A55,'[3]4Прил.Профил. дети'!$A$5:$M$64,13,0)</f>
        <v>0</v>
      </c>
      <c r="G55" s="96">
        <f>VLOOKUP(A55,'[3]5Прил. НП'!$A$6:$O$65,15,0)</f>
        <v>0.01</v>
      </c>
      <c r="H55" s="96">
        <f>VLOOKUP(A55,'[3]6Вызовы СМП'!$A$6:$O$65,15,0)</f>
        <v>2.4900000000000002</v>
      </c>
      <c r="I55" s="96">
        <f>VLOOKUP(A55,'[3]7. Уровень госп. ПН'!$A$6:$O$65,15,0)</f>
        <v>2.5</v>
      </c>
      <c r="J55" s="96">
        <f>VLOOKUP(A55,'[3]8.Экстр.госпитализации'!$A$6:$O$65,15,0)</f>
        <v>2.2799999999999998</v>
      </c>
      <c r="K55" s="96">
        <f>VLOOKUP(A55,'[3]9.АПП после инфаркта,инсульта'!$A$6:$G$65,7,0)</f>
        <v>0.13</v>
      </c>
      <c r="L55" s="97">
        <f t="shared" si="0"/>
        <v>8.69</v>
      </c>
      <c r="M55" s="98">
        <v>26.85</v>
      </c>
      <c r="N55" s="99">
        <f t="shared" si="1"/>
        <v>32.36</v>
      </c>
      <c r="O55" s="159"/>
      <c r="P55" s="160"/>
    </row>
    <row r="56" spans="1:16" ht="26.25" x14ac:dyDescent="0.25">
      <c r="A56" s="86">
        <v>560085</v>
      </c>
      <c r="B56" s="87" t="s">
        <v>71</v>
      </c>
      <c r="C56" s="95">
        <f>VLOOKUP(A56,'[3]1Прил. АПП на 1 жителя'!$A$6:$O$65,15,0)</f>
        <v>2.31</v>
      </c>
      <c r="D56" s="96">
        <f>VLOOKUP(A56,'[3]2Прил.ПЦ от общего АПП'!$A$6:$O$65,15,0)</f>
        <v>1.79</v>
      </c>
      <c r="E56" s="96">
        <f>VLOOKUP(A56,'[3]3Прил.Диспанс. взр.'!$A$5:$H$64,8,0)</f>
        <v>4.7</v>
      </c>
      <c r="F56" s="96">
        <f>VLOOKUP(A56,'[3]4Прил.Профил. дети'!$A$5:$M$64,13,0)</f>
        <v>0.22</v>
      </c>
      <c r="G56" s="96">
        <f>VLOOKUP(A56,'[3]5Прил. НП'!$A$6:$O$65,15,0)</f>
        <v>0.37</v>
      </c>
      <c r="H56" s="96">
        <f>VLOOKUP(A56,'[3]6Вызовы СМП'!$A$6:$O$65,15,0)</f>
        <v>2.5</v>
      </c>
      <c r="I56" s="96">
        <f>VLOOKUP(A56,'[3]7. Уровень госп. ПН'!$A$6:$O$65,15,0)</f>
        <v>2.5</v>
      </c>
      <c r="J56" s="96">
        <f>VLOOKUP(A56,'[3]8.Экстр.госпитализации'!$A$6:$O$65,15,0)</f>
        <v>0.65</v>
      </c>
      <c r="K56" s="96">
        <f>VLOOKUP(A56,'[3]9.АПП после инфаркта,инсульта'!$A$6:$G$65,7,0)</f>
        <v>0</v>
      </c>
      <c r="L56" s="97">
        <f t="shared" si="0"/>
        <v>15.04</v>
      </c>
      <c r="M56" s="98">
        <v>27.35</v>
      </c>
      <c r="N56" s="99">
        <f t="shared" si="1"/>
        <v>54.99</v>
      </c>
      <c r="O56" s="159"/>
      <c r="P56" s="160"/>
    </row>
    <row r="57" spans="1:16" ht="26.25" x14ac:dyDescent="0.25">
      <c r="A57" s="86">
        <v>560086</v>
      </c>
      <c r="B57" s="87" t="s">
        <v>72</v>
      </c>
      <c r="C57" s="95">
        <f>VLOOKUP(A57,'[3]1Прил. АПП на 1 жителя'!$A$6:$O$65,15,0)</f>
        <v>0.45</v>
      </c>
      <c r="D57" s="96">
        <f>VLOOKUP(A57,'[3]2Прил.ПЦ от общего АПП'!$A$6:$O$65,15,0)</f>
        <v>4.2</v>
      </c>
      <c r="E57" s="96">
        <f>VLOOKUP(A57,'[3]3Прил.Диспанс. взр.'!$A$5:$H$64,8,0)</f>
        <v>4.5599999999999996</v>
      </c>
      <c r="F57" s="96">
        <f>VLOOKUP(A57,'[3]4Прил.Профил. дети'!$A$5:$M$64,13,0)</f>
        <v>0.2</v>
      </c>
      <c r="G57" s="96">
        <f>VLOOKUP(A57,'[3]5Прил. НП'!$A$6:$O$65,15,0)</f>
        <v>0.73</v>
      </c>
      <c r="H57" s="96">
        <f>VLOOKUP(A57,'[3]6Вызовы СМП'!$A$6:$O$65,15,0)</f>
        <v>2.5</v>
      </c>
      <c r="I57" s="96">
        <f>VLOOKUP(A57,'[3]7. Уровень госп. ПН'!$A$6:$O$65,15,0)</f>
        <v>1.01</v>
      </c>
      <c r="J57" s="96">
        <f>VLOOKUP(A57,'[3]8.Экстр.госпитализации'!$A$6:$O$65,15,0)</f>
        <v>0.01</v>
      </c>
      <c r="K57" s="96">
        <f>VLOOKUP(A57,'[3]9.АПП после инфаркта,инсульта'!$A$6:$G$65,7,0)</f>
        <v>0.15</v>
      </c>
      <c r="L57" s="97">
        <f t="shared" si="0"/>
        <v>13.81</v>
      </c>
      <c r="M57" s="98">
        <v>27.4</v>
      </c>
      <c r="N57" s="99">
        <f t="shared" si="1"/>
        <v>50.4</v>
      </c>
      <c r="O57" s="159"/>
      <c r="P57" s="160"/>
    </row>
    <row r="58" spans="1:16" ht="26.25" x14ac:dyDescent="0.25">
      <c r="A58" s="86">
        <v>560087</v>
      </c>
      <c r="B58" s="87" t="s">
        <v>73</v>
      </c>
      <c r="C58" s="95">
        <f>VLOOKUP(A58,'[3]1Прил. АПП на 1 жителя'!$A$6:$O$65,15,0)</f>
        <v>1.54</v>
      </c>
      <c r="D58" s="96">
        <f>VLOOKUP(A58,'[3]2Прил.ПЦ от общего АПП'!$A$6:$O$65,15,0)</f>
        <v>1.57</v>
      </c>
      <c r="E58" s="96">
        <f>VLOOKUP(A58,'[3]3Прил.Диспанс. взр.'!$A$5:$H$64,8,0)</f>
        <v>0.66</v>
      </c>
      <c r="F58" s="96">
        <f>VLOOKUP(A58,'[3]4Прил.Профил. дети'!$A$5:$M$64,13,0)</f>
        <v>0</v>
      </c>
      <c r="G58" s="96">
        <f>VLOOKUP(A58,'[3]5Прил. НП'!$A$6:$O$65,15,0)</f>
        <v>0.64</v>
      </c>
      <c r="H58" s="96">
        <f>VLOOKUP(A58,'[3]6Вызовы СМП'!$A$6:$O$65,15,0)</f>
        <v>2.11</v>
      </c>
      <c r="I58" s="96">
        <f>VLOOKUP(A58,'[3]7. Уровень госп. ПН'!$A$6:$O$65,15,0)</f>
        <v>2.5</v>
      </c>
      <c r="J58" s="96">
        <f>VLOOKUP(A58,'[3]8.Экстр.госпитализации'!$A$6:$O$65,15,0)</f>
        <v>1.58</v>
      </c>
      <c r="K58" s="96">
        <f>VLOOKUP(A58,'[3]9.АПП после инфаркта,инсульта'!$A$6:$G$65,7,0)</f>
        <v>0.45</v>
      </c>
      <c r="L58" s="97">
        <f t="shared" si="0"/>
        <v>11.05</v>
      </c>
      <c r="M58" s="98">
        <v>27.5</v>
      </c>
      <c r="N58" s="99">
        <f t="shared" si="1"/>
        <v>40.18</v>
      </c>
      <c r="O58" s="159"/>
      <c r="P58" s="160"/>
    </row>
    <row r="59" spans="1:16" ht="26.25" x14ac:dyDescent="0.25">
      <c r="A59" s="86">
        <v>560088</v>
      </c>
      <c r="B59" s="87" t="s">
        <v>74</v>
      </c>
      <c r="C59" s="95">
        <f>VLOOKUP(A59,'[3]1Прил. АПП на 1 жителя'!$A$6:$O$65,15,0)</f>
        <v>2.06</v>
      </c>
      <c r="D59" s="96">
        <f>VLOOKUP(A59,'[3]2Прил.ПЦ от общего АПП'!$A$6:$O$65,15,0)</f>
        <v>0.88</v>
      </c>
      <c r="E59" s="96">
        <f>VLOOKUP(A59,'[3]3Прил.Диспанс. взр.'!$A$5:$H$64,8,0)</f>
        <v>3.72</v>
      </c>
      <c r="F59" s="96">
        <f>VLOOKUP(A59,'[3]4Прил.Профил. дети'!$A$5:$M$64,13,0)</f>
        <v>0</v>
      </c>
      <c r="G59" s="96">
        <f>VLOOKUP(A59,'[3]5Прил. НП'!$A$6:$O$65,15,0)</f>
        <v>0.09</v>
      </c>
      <c r="H59" s="96">
        <f>VLOOKUP(A59,'[3]6Вызовы СМП'!$A$6:$O$65,15,0)</f>
        <v>2.5</v>
      </c>
      <c r="I59" s="96">
        <f>VLOOKUP(A59,'[3]7. Уровень госп. ПН'!$A$6:$O$65,15,0)</f>
        <v>2.5</v>
      </c>
      <c r="J59" s="96">
        <f>VLOOKUP(A59,'[3]8.Экстр.госпитализации'!$A$6:$O$65,15,0)</f>
        <v>1.0900000000000001</v>
      </c>
      <c r="K59" s="96">
        <f>VLOOKUP(A59,'[3]9.АПП после инфаркта,инсульта'!$A$6:$G$65,7,0)</f>
        <v>0.2</v>
      </c>
      <c r="L59" s="97">
        <f t="shared" si="0"/>
        <v>13.04</v>
      </c>
      <c r="M59" s="98">
        <v>27.5</v>
      </c>
      <c r="N59" s="99">
        <f t="shared" si="1"/>
        <v>47.42</v>
      </c>
      <c r="O59" s="159"/>
      <c r="P59" s="160"/>
    </row>
    <row r="60" spans="1:16" ht="39" x14ac:dyDescent="0.25">
      <c r="A60" s="86">
        <v>560089</v>
      </c>
      <c r="B60" s="87" t="s">
        <v>75</v>
      </c>
      <c r="C60" s="95">
        <f>VLOOKUP(A60,'[3]1Прил. АПП на 1 жителя'!$A$6:$O$65,15,0)</f>
        <v>0.05</v>
      </c>
      <c r="D60" s="96">
        <f>VLOOKUP(A60,'[3]2Прил.ПЦ от общего АПП'!$A$6:$O$65,15,0)</f>
        <v>3.48</v>
      </c>
      <c r="E60" s="96">
        <f>VLOOKUP(A60,'[3]3Прил.Диспанс. взр.'!$A$5:$H$64,8,0)</f>
        <v>0</v>
      </c>
      <c r="F60" s="96">
        <f>VLOOKUP(A60,'[3]4Прил.Профил. дети'!$A$5:$M$64,13,0)</f>
        <v>0</v>
      </c>
      <c r="G60" s="96">
        <f>VLOOKUP(A60,'[3]5Прил. НП'!$A$6:$O$65,15,0)</f>
        <v>0.64</v>
      </c>
      <c r="H60" s="96">
        <f>VLOOKUP(A60,'[3]6Вызовы СМП'!$A$6:$O$65,15,0)</f>
        <v>1.67</v>
      </c>
      <c r="I60" s="96">
        <f>VLOOKUP(A60,'[3]7. Уровень госп. ПН'!$A$6:$O$65,15,0)</f>
        <v>2.5</v>
      </c>
      <c r="J60" s="96">
        <f>VLOOKUP(A60,'[3]8.Экстр.госпитализации'!$A$6:$O$65,15,0)</f>
        <v>1.35</v>
      </c>
      <c r="K60" s="96">
        <f>VLOOKUP(A60,'[3]9.АПП после инфаркта,инсульта'!$A$6:$G$65,7,0)</f>
        <v>0.63</v>
      </c>
      <c r="L60" s="97">
        <f t="shared" si="0"/>
        <v>10.32</v>
      </c>
      <c r="M60" s="98">
        <v>27.5</v>
      </c>
      <c r="N60" s="99">
        <f t="shared" si="1"/>
        <v>37.53</v>
      </c>
      <c r="O60" s="159"/>
      <c r="P60" s="160"/>
    </row>
    <row r="61" spans="1:16" ht="26.25" x14ac:dyDescent="0.25">
      <c r="A61" s="86">
        <v>560096</v>
      </c>
      <c r="B61" s="87" t="s">
        <v>76</v>
      </c>
      <c r="C61" s="95">
        <f>VLOOKUP(A61,'[3]1Прил. АПП на 1 жителя'!$A$6:$O$65,15,0)</f>
        <v>0.36</v>
      </c>
      <c r="D61" s="96">
        <f>VLOOKUP(A61,'[3]2Прил.ПЦ от общего АПП'!$A$6:$O$65,15,0)</f>
        <v>0.63</v>
      </c>
      <c r="E61" s="96">
        <f>VLOOKUP(A61,'[3]3Прил.Диспанс. взр.'!$A$5:$H$64,8,0)</f>
        <v>0</v>
      </c>
      <c r="F61" s="96">
        <f>VLOOKUP(A61,'[3]4Прил.Профил. дети'!$A$5:$M$64,13,0)</f>
        <v>0.14000000000000001</v>
      </c>
      <c r="G61" s="96">
        <f>VLOOKUP(A61,'[3]5Прил. НП'!$A$6:$O$65,15,0)</f>
        <v>0.54</v>
      </c>
      <c r="H61" s="96">
        <f>VLOOKUP(A61,'[3]6Вызовы СМП'!$A$6:$O$65,15,0)</f>
        <v>2.5</v>
      </c>
      <c r="I61" s="96">
        <f>VLOOKUP(A61,'[3]7. Уровень госп. ПН'!$A$6:$O$65,15,0)</f>
        <v>2.33</v>
      </c>
      <c r="J61" s="96">
        <f>VLOOKUP(A61,'[3]8.Экстр.госпитализации'!$A$6:$O$65,15,0)</f>
        <v>1.64</v>
      </c>
      <c r="K61" s="96">
        <f>VLOOKUP(A61,'[3]9.АПП после инфаркта,инсульта'!$A$6:$G$65,7,0)</f>
        <v>2.33</v>
      </c>
      <c r="L61" s="97">
        <f t="shared" si="0"/>
        <v>10.47</v>
      </c>
      <c r="M61" s="98">
        <v>27.33</v>
      </c>
      <c r="N61" s="99">
        <f t="shared" si="1"/>
        <v>38.31</v>
      </c>
      <c r="O61" s="159"/>
      <c r="P61" s="160"/>
    </row>
    <row r="62" spans="1:16" ht="26.25" x14ac:dyDescent="0.25">
      <c r="A62" s="86">
        <v>560098</v>
      </c>
      <c r="B62" s="87" t="s">
        <v>77</v>
      </c>
      <c r="C62" s="95">
        <f>VLOOKUP(A62,'[3]1Прил. АПП на 1 жителя'!$A$6:$O$65,15,0)</f>
        <v>0</v>
      </c>
      <c r="D62" s="96">
        <f>VLOOKUP(A62,'[3]2Прил.ПЦ от общего АПП'!$A$6:$O$65,15,0)</f>
        <v>2.65</v>
      </c>
      <c r="E62" s="96">
        <f>VLOOKUP(A62,'[3]3Прил.Диспанс. взр.'!$A$5:$H$64,8,0)</f>
        <v>0</v>
      </c>
      <c r="F62" s="96">
        <f>VLOOKUP(A62,'[3]4Прил.Профил. дети'!$A$5:$M$64,13,0)</f>
        <v>0</v>
      </c>
      <c r="G62" s="96">
        <f>VLOOKUP(A62,'[3]5Прил. НП'!$A$6:$O$65,15,0)</f>
        <v>0.25</v>
      </c>
      <c r="H62" s="96">
        <f>VLOOKUP(A62,'[3]6Вызовы СМП'!$A$6:$O$65,15,0)</f>
        <v>2.5</v>
      </c>
      <c r="I62" s="96">
        <f>VLOOKUP(A62,'[3]7. Уровень госп. ПН'!$A$6:$O$65,15,0)</f>
        <v>2.5</v>
      </c>
      <c r="J62" s="96">
        <f>VLOOKUP(A62,'[3]8.Экстр.госпитализации'!$A$6:$O$65,15,0)</f>
        <v>0.17</v>
      </c>
      <c r="K62" s="96">
        <f>VLOOKUP(A62,'[3]9.АПП после инфаркта,инсульта'!$A$6:$G$65,7,0)</f>
        <v>0.78</v>
      </c>
      <c r="L62" s="97">
        <f t="shared" si="0"/>
        <v>8.85</v>
      </c>
      <c r="M62" s="98">
        <v>27.5</v>
      </c>
      <c r="N62" s="99">
        <f t="shared" si="1"/>
        <v>32.18</v>
      </c>
      <c r="O62" s="159"/>
      <c r="P62" s="160"/>
    </row>
    <row r="63" spans="1:16" s="59" customFormat="1" ht="39" x14ac:dyDescent="0.25">
      <c r="A63" s="86">
        <v>560099</v>
      </c>
      <c r="B63" s="87" t="s">
        <v>78</v>
      </c>
      <c r="C63" s="95">
        <f>VLOOKUP(A63,'[3]1Прил. АПП на 1 жителя'!$A$6:$O$65,15,0)</f>
        <v>0.5</v>
      </c>
      <c r="D63" s="96">
        <f>VLOOKUP(A63,'[3]2Прил.ПЦ от общего АПП'!$A$6:$O$65,15,0)</f>
        <v>4.0999999999999996</v>
      </c>
      <c r="E63" s="96">
        <f>VLOOKUP(A63,'[3]3Прил.Диспанс. взр.'!$A$5:$H$64,8,0)</f>
        <v>0</v>
      </c>
      <c r="F63" s="96">
        <f>VLOOKUP(A63,'[3]4Прил.Профил. дети'!$A$5:$M$64,13,0)</f>
        <v>0.01</v>
      </c>
      <c r="G63" s="96">
        <f>VLOOKUP(A63,'[3]5Прил. НП'!$A$6:$O$65,15,0)</f>
        <v>0.72</v>
      </c>
      <c r="H63" s="96">
        <f>VLOOKUP(A63,'[3]6Вызовы СМП'!$A$6:$O$65,15,0)</f>
        <v>2.5</v>
      </c>
      <c r="I63" s="96">
        <f>VLOOKUP(A63,'[3]7. Уровень госп. ПН'!$A$6:$O$65,15,0)</f>
        <v>2.35</v>
      </c>
      <c r="J63" s="96">
        <f>VLOOKUP(A63,'[3]8.Экстр.госпитализации'!$A$6:$O$65,15,0)</f>
        <v>1.47</v>
      </c>
      <c r="K63" s="96">
        <f>VLOOKUP(A63,'[3]9.АПП после инфаркта,инсульта'!$A$6:$G$65,7,0)</f>
        <v>0.21</v>
      </c>
      <c r="L63" s="97">
        <f t="shared" si="0"/>
        <v>11.86</v>
      </c>
      <c r="M63" s="98">
        <v>27.35</v>
      </c>
      <c r="N63" s="99">
        <f t="shared" si="1"/>
        <v>43.36</v>
      </c>
      <c r="O63" s="161"/>
      <c r="P63" s="162"/>
    </row>
    <row r="64" spans="1:16" ht="51.75" x14ac:dyDescent="0.25">
      <c r="A64" s="86">
        <v>560206</v>
      </c>
      <c r="B64" s="87" t="s">
        <v>32</v>
      </c>
      <c r="C64" s="95">
        <f>VLOOKUP(A64,'[3]1Прил. АПП на 1 жителя'!$A$6:$O$65,15,0)</f>
        <v>0</v>
      </c>
      <c r="D64" s="96">
        <f>VLOOKUP(A64,'[3]2Прил.ПЦ от общего АПП'!$A$6:$O$65,15,0)</f>
        <v>0.14000000000000001</v>
      </c>
      <c r="E64" s="96">
        <f>VLOOKUP(A64,'[3]3Прил.Диспанс. взр.'!$A$5:$H$64,8,0)</f>
        <v>0</v>
      </c>
      <c r="F64" s="96">
        <f>VLOOKUP(A64,'[3]4Прил.Профил. дети'!$A$5:$M$64,13,0)</f>
        <v>0</v>
      </c>
      <c r="G64" s="96">
        <f>VLOOKUP(A64,'[3]5Прил. НП'!$A$6:$O$65,15,0)</f>
        <v>0.39</v>
      </c>
      <c r="H64" s="96">
        <f>VLOOKUP(A64,'[3]6Вызовы СМП'!$A$6:$O$65,15,0)</f>
        <v>2.5</v>
      </c>
      <c r="I64" s="96">
        <f>VLOOKUP(A64,'[3]7. Уровень госп. ПН'!$A$6:$O$65,15,0)</f>
        <v>2.5</v>
      </c>
      <c r="J64" s="96">
        <f>VLOOKUP(A64,'[3]8.Экстр.госпитализации'!$A$6:$O$65,15,0)</f>
        <v>1.1499999999999999</v>
      </c>
      <c r="K64" s="96">
        <f>VLOOKUP(A64,'[3]9.АПП после инфаркта,инсульта'!$A$6:$G$65,7,0)</f>
        <v>0.41</v>
      </c>
      <c r="L64" s="97">
        <f t="shared" si="0"/>
        <v>7.09</v>
      </c>
      <c r="M64" s="98">
        <v>27.5</v>
      </c>
      <c r="N64" s="99">
        <f t="shared" si="1"/>
        <v>25.78</v>
      </c>
      <c r="O64" s="159"/>
      <c r="P64" s="160"/>
    </row>
    <row r="65" spans="1:16" ht="51.75" x14ac:dyDescent="0.25">
      <c r="A65" s="100">
        <v>560214</v>
      </c>
      <c r="B65" s="30" t="s">
        <v>37</v>
      </c>
      <c r="C65" s="95">
        <f>VLOOKUP(A65,'[3]1Прил. АПП на 1 жителя'!$A$6:$O$65,15,0)</f>
        <v>0</v>
      </c>
      <c r="D65" s="96">
        <f>VLOOKUP(A65,'[3]2Прил.ПЦ от общего АПП'!$A$6:$O$65,15,0)</f>
        <v>0</v>
      </c>
      <c r="E65" s="96">
        <f>VLOOKUP(A65,'[3]3Прил.Диспанс. взр.'!$A$5:$H$64,8,0)</f>
        <v>0</v>
      </c>
      <c r="F65" s="96">
        <f>VLOOKUP(A65,'[3]4Прил.Профил. дети'!$A$5:$M$64,13,0)</f>
        <v>0</v>
      </c>
      <c r="G65" s="96">
        <f>VLOOKUP(A65,'[3]5Прил. НП'!$A$6:$O$65,15,0)</f>
        <v>0</v>
      </c>
      <c r="H65" s="96">
        <f>VLOOKUP(A65,'[3]6Вызовы СМП'!$A$6:$O$65,15,0)</f>
        <v>0</v>
      </c>
      <c r="I65" s="96">
        <f>VLOOKUP(A65,'[3]7. Уровень госп. ПН'!$A$6:$O$65,15,0)</f>
        <v>0</v>
      </c>
      <c r="J65" s="96">
        <f>VLOOKUP(A65,'[3]8.Экстр.госпитализации'!$A$6:$O$65,15,0)</f>
        <v>0</v>
      </c>
      <c r="K65" s="96">
        <f>VLOOKUP(A65,'[3]9.АПП после инфаркта,инсульта'!$A$6:$G$65,7,0)</f>
        <v>0</v>
      </c>
      <c r="L65" s="97">
        <f t="shared" si="0"/>
        <v>0</v>
      </c>
      <c r="M65" s="98">
        <v>26.9</v>
      </c>
      <c r="N65" s="99">
        <f>100/M65*L65</f>
        <v>0</v>
      </c>
      <c r="O65" s="159"/>
      <c r="P65" s="160"/>
    </row>
  </sheetData>
  <mergeCells count="7">
    <mergeCell ref="N3:N5"/>
    <mergeCell ref="E4:F4"/>
    <mergeCell ref="L1:N1"/>
    <mergeCell ref="A2:N2"/>
    <mergeCell ref="A3:A5"/>
    <mergeCell ref="L3:L5"/>
    <mergeCell ref="M3:M5"/>
  </mergeCells>
  <pageMargins left="0.7" right="0.7" top="0.75" bottom="0.75" header="0.3" footer="0.3"/>
  <pageSetup paperSize="9" scale="68" orientation="landscape" r:id="rId1"/>
  <rowBreaks count="1" manualBreakCount="1">
    <brk id="30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="142" zoomScaleNormal="100" zoomScaleSheetLayoutView="142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5" x14ac:dyDescent="0.25"/>
  <cols>
    <col min="1" max="1" width="8.42578125" style="1" customWidth="1"/>
    <col min="2" max="2" width="29.140625" style="44" customWidth="1"/>
    <col min="3" max="3" width="18.28515625" customWidth="1"/>
    <col min="4" max="4" width="18" customWidth="1"/>
    <col min="5" max="5" width="15" customWidth="1"/>
    <col min="6" max="6" width="13.28515625" customWidth="1"/>
    <col min="7" max="7" width="14.85546875" customWidth="1"/>
    <col min="255" max="255" width="8.42578125" customWidth="1"/>
    <col min="256" max="256" width="30.28515625" customWidth="1"/>
    <col min="257" max="257" width="16.7109375" customWidth="1"/>
    <col min="258" max="258" width="18" customWidth="1"/>
    <col min="259" max="259" width="15" customWidth="1"/>
    <col min="260" max="260" width="13.28515625" customWidth="1"/>
    <col min="261" max="261" width="14.85546875" customWidth="1"/>
    <col min="262" max="262" width="21.7109375" customWidth="1"/>
    <col min="511" max="511" width="8.42578125" customWidth="1"/>
    <col min="512" max="512" width="30.28515625" customWidth="1"/>
    <col min="513" max="513" width="16.7109375" customWidth="1"/>
    <col min="514" max="514" width="18" customWidth="1"/>
    <col min="515" max="515" width="15" customWidth="1"/>
    <col min="516" max="516" width="13.28515625" customWidth="1"/>
    <col min="517" max="517" width="14.85546875" customWidth="1"/>
    <col min="518" max="518" width="21.7109375" customWidth="1"/>
    <col min="767" max="767" width="8.42578125" customWidth="1"/>
    <col min="768" max="768" width="30.28515625" customWidth="1"/>
    <col min="769" max="769" width="16.7109375" customWidth="1"/>
    <col min="770" max="770" width="18" customWidth="1"/>
    <col min="771" max="771" width="15" customWidth="1"/>
    <col min="772" max="772" width="13.28515625" customWidth="1"/>
    <col min="773" max="773" width="14.85546875" customWidth="1"/>
    <col min="774" max="774" width="21.7109375" customWidth="1"/>
    <col min="1023" max="1023" width="8.42578125" customWidth="1"/>
    <col min="1024" max="1024" width="30.28515625" customWidth="1"/>
    <col min="1025" max="1025" width="16.7109375" customWidth="1"/>
    <col min="1026" max="1026" width="18" customWidth="1"/>
    <col min="1027" max="1027" width="15" customWidth="1"/>
    <col min="1028" max="1028" width="13.28515625" customWidth="1"/>
    <col min="1029" max="1029" width="14.85546875" customWidth="1"/>
    <col min="1030" max="1030" width="21.7109375" customWidth="1"/>
    <col min="1279" max="1279" width="8.42578125" customWidth="1"/>
    <col min="1280" max="1280" width="30.28515625" customWidth="1"/>
    <col min="1281" max="1281" width="16.7109375" customWidth="1"/>
    <col min="1282" max="1282" width="18" customWidth="1"/>
    <col min="1283" max="1283" width="15" customWidth="1"/>
    <col min="1284" max="1284" width="13.28515625" customWidth="1"/>
    <col min="1285" max="1285" width="14.85546875" customWidth="1"/>
    <col min="1286" max="1286" width="21.7109375" customWidth="1"/>
    <col min="1535" max="1535" width="8.42578125" customWidth="1"/>
    <col min="1536" max="1536" width="30.28515625" customWidth="1"/>
    <col min="1537" max="1537" width="16.7109375" customWidth="1"/>
    <col min="1538" max="1538" width="18" customWidth="1"/>
    <col min="1539" max="1539" width="15" customWidth="1"/>
    <col min="1540" max="1540" width="13.28515625" customWidth="1"/>
    <col min="1541" max="1541" width="14.85546875" customWidth="1"/>
    <col min="1542" max="1542" width="21.7109375" customWidth="1"/>
    <col min="1791" max="1791" width="8.42578125" customWidth="1"/>
    <col min="1792" max="1792" width="30.28515625" customWidth="1"/>
    <col min="1793" max="1793" width="16.7109375" customWidth="1"/>
    <col min="1794" max="1794" width="18" customWidth="1"/>
    <col min="1795" max="1795" width="15" customWidth="1"/>
    <col min="1796" max="1796" width="13.28515625" customWidth="1"/>
    <col min="1797" max="1797" width="14.85546875" customWidth="1"/>
    <col min="1798" max="1798" width="21.7109375" customWidth="1"/>
    <col min="2047" max="2047" width="8.42578125" customWidth="1"/>
    <col min="2048" max="2048" width="30.28515625" customWidth="1"/>
    <col min="2049" max="2049" width="16.7109375" customWidth="1"/>
    <col min="2050" max="2050" width="18" customWidth="1"/>
    <col min="2051" max="2051" width="15" customWidth="1"/>
    <col min="2052" max="2052" width="13.28515625" customWidth="1"/>
    <col min="2053" max="2053" width="14.85546875" customWidth="1"/>
    <col min="2054" max="2054" width="21.7109375" customWidth="1"/>
    <col min="2303" max="2303" width="8.42578125" customWidth="1"/>
    <col min="2304" max="2304" width="30.28515625" customWidth="1"/>
    <col min="2305" max="2305" width="16.7109375" customWidth="1"/>
    <col min="2306" max="2306" width="18" customWidth="1"/>
    <col min="2307" max="2307" width="15" customWidth="1"/>
    <col min="2308" max="2308" width="13.28515625" customWidth="1"/>
    <col min="2309" max="2309" width="14.85546875" customWidth="1"/>
    <col min="2310" max="2310" width="21.7109375" customWidth="1"/>
    <col min="2559" max="2559" width="8.42578125" customWidth="1"/>
    <col min="2560" max="2560" width="30.28515625" customWidth="1"/>
    <col min="2561" max="2561" width="16.7109375" customWidth="1"/>
    <col min="2562" max="2562" width="18" customWidth="1"/>
    <col min="2563" max="2563" width="15" customWidth="1"/>
    <col min="2564" max="2564" width="13.28515625" customWidth="1"/>
    <col min="2565" max="2565" width="14.85546875" customWidth="1"/>
    <col min="2566" max="2566" width="21.7109375" customWidth="1"/>
    <col min="2815" max="2815" width="8.42578125" customWidth="1"/>
    <col min="2816" max="2816" width="30.28515625" customWidth="1"/>
    <col min="2817" max="2817" width="16.7109375" customWidth="1"/>
    <col min="2818" max="2818" width="18" customWidth="1"/>
    <col min="2819" max="2819" width="15" customWidth="1"/>
    <col min="2820" max="2820" width="13.28515625" customWidth="1"/>
    <col min="2821" max="2821" width="14.85546875" customWidth="1"/>
    <col min="2822" max="2822" width="21.7109375" customWidth="1"/>
    <col min="3071" max="3071" width="8.42578125" customWidth="1"/>
    <col min="3072" max="3072" width="30.28515625" customWidth="1"/>
    <col min="3073" max="3073" width="16.7109375" customWidth="1"/>
    <col min="3074" max="3074" width="18" customWidth="1"/>
    <col min="3075" max="3075" width="15" customWidth="1"/>
    <col min="3076" max="3076" width="13.28515625" customWidth="1"/>
    <col min="3077" max="3077" width="14.85546875" customWidth="1"/>
    <col min="3078" max="3078" width="21.7109375" customWidth="1"/>
    <col min="3327" max="3327" width="8.42578125" customWidth="1"/>
    <col min="3328" max="3328" width="30.28515625" customWidth="1"/>
    <col min="3329" max="3329" width="16.7109375" customWidth="1"/>
    <col min="3330" max="3330" width="18" customWidth="1"/>
    <col min="3331" max="3331" width="15" customWidth="1"/>
    <col min="3332" max="3332" width="13.28515625" customWidth="1"/>
    <col min="3333" max="3333" width="14.85546875" customWidth="1"/>
    <col min="3334" max="3334" width="21.7109375" customWidth="1"/>
    <col min="3583" max="3583" width="8.42578125" customWidth="1"/>
    <col min="3584" max="3584" width="30.28515625" customWidth="1"/>
    <col min="3585" max="3585" width="16.7109375" customWidth="1"/>
    <col min="3586" max="3586" width="18" customWidth="1"/>
    <col min="3587" max="3587" width="15" customWidth="1"/>
    <col min="3588" max="3588" width="13.28515625" customWidth="1"/>
    <col min="3589" max="3589" width="14.85546875" customWidth="1"/>
    <col min="3590" max="3590" width="21.7109375" customWidth="1"/>
    <col min="3839" max="3839" width="8.42578125" customWidth="1"/>
    <col min="3840" max="3840" width="30.28515625" customWidth="1"/>
    <col min="3841" max="3841" width="16.7109375" customWidth="1"/>
    <col min="3842" max="3842" width="18" customWidth="1"/>
    <col min="3843" max="3843" width="15" customWidth="1"/>
    <col min="3844" max="3844" width="13.28515625" customWidth="1"/>
    <col min="3845" max="3845" width="14.85546875" customWidth="1"/>
    <col min="3846" max="3846" width="21.7109375" customWidth="1"/>
    <col min="4095" max="4095" width="8.42578125" customWidth="1"/>
    <col min="4096" max="4096" width="30.28515625" customWidth="1"/>
    <col min="4097" max="4097" width="16.7109375" customWidth="1"/>
    <col min="4098" max="4098" width="18" customWidth="1"/>
    <col min="4099" max="4099" width="15" customWidth="1"/>
    <col min="4100" max="4100" width="13.28515625" customWidth="1"/>
    <col min="4101" max="4101" width="14.85546875" customWidth="1"/>
    <col min="4102" max="4102" width="21.7109375" customWidth="1"/>
    <col min="4351" max="4351" width="8.42578125" customWidth="1"/>
    <col min="4352" max="4352" width="30.28515625" customWidth="1"/>
    <col min="4353" max="4353" width="16.7109375" customWidth="1"/>
    <col min="4354" max="4354" width="18" customWidth="1"/>
    <col min="4355" max="4355" width="15" customWidth="1"/>
    <col min="4356" max="4356" width="13.28515625" customWidth="1"/>
    <col min="4357" max="4357" width="14.85546875" customWidth="1"/>
    <col min="4358" max="4358" width="21.7109375" customWidth="1"/>
    <col min="4607" max="4607" width="8.42578125" customWidth="1"/>
    <col min="4608" max="4608" width="30.28515625" customWidth="1"/>
    <col min="4609" max="4609" width="16.7109375" customWidth="1"/>
    <col min="4610" max="4610" width="18" customWidth="1"/>
    <col min="4611" max="4611" width="15" customWidth="1"/>
    <col min="4612" max="4612" width="13.28515625" customWidth="1"/>
    <col min="4613" max="4613" width="14.85546875" customWidth="1"/>
    <col min="4614" max="4614" width="21.7109375" customWidth="1"/>
    <col min="4863" max="4863" width="8.42578125" customWidth="1"/>
    <col min="4864" max="4864" width="30.28515625" customWidth="1"/>
    <col min="4865" max="4865" width="16.7109375" customWidth="1"/>
    <col min="4866" max="4866" width="18" customWidth="1"/>
    <col min="4867" max="4867" width="15" customWidth="1"/>
    <col min="4868" max="4868" width="13.28515625" customWidth="1"/>
    <col min="4869" max="4869" width="14.85546875" customWidth="1"/>
    <col min="4870" max="4870" width="21.7109375" customWidth="1"/>
    <col min="5119" max="5119" width="8.42578125" customWidth="1"/>
    <col min="5120" max="5120" width="30.28515625" customWidth="1"/>
    <col min="5121" max="5121" width="16.7109375" customWidth="1"/>
    <col min="5122" max="5122" width="18" customWidth="1"/>
    <col min="5123" max="5123" width="15" customWidth="1"/>
    <col min="5124" max="5124" width="13.28515625" customWidth="1"/>
    <col min="5125" max="5125" width="14.85546875" customWidth="1"/>
    <col min="5126" max="5126" width="21.7109375" customWidth="1"/>
    <col min="5375" max="5375" width="8.42578125" customWidth="1"/>
    <col min="5376" max="5376" width="30.28515625" customWidth="1"/>
    <col min="5377" max="5377" width="16.7109375" customWidth="1"/>
    <col min="5378" max="5378" width="18" customWidth="1"/>
    <col min="5379" max="5379" width="15" customWidth="1"/>
    <col min="5380" max="5380" width="13.28515625" customWidth="1"/>
    <col min="5381" max="5381" width="14.85546875" customWidth="1"/>
    <col min="5382" max="5382" width="21.7109375" customWidth="1"/>
    <col min="5631" max="5631" width="8.42578125" customWidth="1"/>
    <col min="5632" max="5632" width="30.28515625" customWidth="1"/>
    <col min="5633" max="5633" width="16.7109375" customWidth="1"/>
    <col min="5634" max="5634" width="18" customWidth="1"/>
    <col min="5635" max="5635" width="15" customWidth="1"/>
    <col min="5636" max="5636" width="13.28515625" customWidth="1"/>
    <col min="5637" max="5637" width="14.85546875" customWidth="1"/>
    <col min="5638" max="5638" width="21.7109375" customWidth="1"/>
    <col min="5887" max="5887" width="8.42578125" customWidth="1"/>
    <col min="5888" max="5888" width="30.28515625" customWidth="1"/>
    <col min="5889" max="5889" width="16.7109375" customWidth="1"/>
    <col min="5890" max="5890" width="18" customWidth="1"/>
    <col min="5891" max="5891" width="15" customWidth="1"/>
    <col min="5892" max="5892" width="13.28515625" customWidth="1"/>
    <col min="5893" max="5893" width="14.85546875" customWidth="1"/>
    <col min="5894" max="5894" width="21.7109375" customWidth="1"/>
    <col min="6143" max="6143" width="8.42578125" customWidth="1"/>
    <col min="6144" max="6144" width="30.28515625" customWidth="1"/>
    <col min="6145" max="6145" width="16.7109375" customWidth="1"/>
    <col min="6146" max="6146" width="18" customWidth="1"/>
    <col min="6147" max="6147" width="15" customWidth="1"/>
    <col min="6148" max="6148" width="13.28515625" customWidth="1"/>
    <col min="6149" max="6149" width="14.85546875" customWidth="1"/>
    <col min="6150" max="6150" width="21.7109375" customWidth="1"/>
    <col min="6399" max="6399" width="8.42578125" customWidth="1"/>
    <col min="6400" max="6400" width="30.28515625" customWidth="1"/>
    <col min="6401" max="6401" width="16.7109375" customWidth="1"/>
    <col min="6402" max="6402" width="18" customWidth="1"/>
    <col min="6403" max="6403" width="15" customWidth="1"/>
    <col min="6404" max="6404" width="13.28515625" customWidth="1"/>
    <col min="6405" max="6405" width="14.85546875" customWidth="1"/>
    <col min="6406" max="6406" width="21.7109375" customWidth="1"/>
    <col min="6655" max="6655" width="8.42578125" customWidth="1"/>
    <col min="6656" max="6656" width="30.28515625" customWidth="1"/>
    <col min="6657" max="6657" width="16.7109375" customWidth="1"/>
    <col min="6658" max="6658" width="18" customWidth="1"/>
    <col min="6659" max="6659" width="15" customWidth="1"/>
    <col min="6660" max="6660" width="13.28515625" customWidth="1"/>
    <col min="6661" max="6661" width="14.85546875" customWidth="1"/>
    <col min="6662" max="6662" width="21.7109375" customWidth="1"/>
    <col min="6911" max="6911" width="8.42578125" customWidth="1"/>
    <col min="6912" max="6912" width="30.28515625" customWidth="1"/>
    <col min="6913" max="6913" width="16.7109375" customWidth="1"/>
    <col min="6914" max="6914" width="18" customWidth="1"/>
    <col min="6915" max="6915" width="15" customWidth="1"/>
    <col min="6916" max="6916" width="13.28515625" customWidth="1"/>
    <col min="6917" max="6917" width="14.85546875" customWidth="1"/>
    <col min="6918" max="6918" width="21.7109375" customWidth="1"/>
    <col min="7167" max="7167" width="8.42578125" customWidth="1"/>
    <col min="7168" max="7168" width="30.28515625" customWidth="1"/>
    <col min="7169" max="7169" width="16.7109375" customWidth="1"/>
    <col min="7170" max="7170" width="18" customWidth="1"/>
    <col min="7171" max="7171" width="15" customWidth="1"/>
    <col min="7172" max="7172" width="13.28515625" customWidth="1"/>
    <col min="7173" max="7173" width="14.85546875" customWidth="1"/>
    <col min="7174" max="7174" width="21.7109375" customWidth="1"/>
    <col min="7423" max="7423" width="8.42578125" customWidth="1"/>
    <col min="7424" max="7424" width="30.28515625" customWidth="1"/>
    <col min="7425" max="7425" width="16.7109375" customWidth="1"/>
    <col min="7426" max="7426" width="18" customWidth="1"/>
    <col min="7427" max="7427" width="15" customWidth="1"/>
    <col min="7428" max="7428" width="13.28515625" customWidth="1"/>
    <col min="7429" max="7429" width="14.85546875" customWidth="1"/>
    <col min="7430" max="7430" width="21.7109375" customWidth="1"/>
    <col min="7679" max="7679" width="8.42578125" customWidth="1"/>
    <col min="7680" max="7680" width="30.28515625" customWidth="1"/>
    <col min="7681" max="7681" width="16.7109375" customWidth="1"/>
    <col min="7682" max="7682" width="18" customWidth="1"/>
    <col min="7683" max="7683" width="15" customWidth="1"/>
    <col min="7684" max="7684" width="13.28515625" customWidth="1"/>
    <col min="7685" max="7685" width="14.85546875" customWidth="1"/>
    <col min="7686" max="7686" width="21.7109375" customWidth="1"/>
    <col min="7935" max="7935" width="8.42578125" customWidth="1"/>
    <col min="7936" max="7936" width="30.28515625" customWidth="1"/>
    <col min="7937" max="7937" width="16.7109375" customWidth="1"/>
    <col min="7938" max="7938" width="18" customWidth="1"/>
    <col min="7939" max="7939" width="15" customWidth="1"/>
    <col min="7940" max="7940" width="13.28515625" customWidth="1"/>
    <col min="7941" max="7941" width="14.85546875" customWidth="1"/>
    <col min="7942" max="7942" width="21.7109375" customWidth="1"/>
    <col min="8191" max="8191" width="8.42578125" customWidth="1"/>
    <col min="8192" max="8192" width="30.28515625" customWidth="1"/>
    <col min="8193" max="8193" width="16.7109375" customWidth="1"/>
    <col min="8194" max="8194" width="18" customWidth="1"/>
    <col min="8195" max="8195" width="15" customWidth="1"/>
    <col min="8196" max="8196" width="13.28515625" customWidth="1"/>
    <col min="8197" max="8197" width="14.85546875" customWidth="1"/>
    <col min="8198" max="8198" width="21.7109375" customWidth="1"/>
    <col min="8447" max="8447" width="8.42578125" customWidth="1"/>
    <col min="8448" max="8448" width="30.28515625" customWidth="1"/>
    <col min="8449" max="8449" width="16.7109375" customWidth="1"/>
    <col min="8450" max="8450" width="18" customWidth="1"/>
    <col min="8451" max="8451" width="15" customWidth="1"/>
    <col min="8452" max="8452" width="13.28515625" customWidth="1"/>
    <col min="8453" max="8453" width="14.85546875" customWidth="1"/>
    <col min="8454" max="8454" width="21.7109375" customWidth="1"/>
    <col min="8703" max="8703" width="8.42578125" customWidth="1"/>
    <col min="8704" max="8704" width="30.28515625" customWidth="1"/>
    <col min="8705" max="8705" width="16.7109375" customWidth="1"/>
    <col min="8706" max="8706" width="18" customWidth="1"/>
    <col min="8707" max="8707" width="15" customWidth="1"/>
    <col min="8708" max="8708" width="13.28515625" customWidth="1"/>
    <col min="8709" max="8709" width="14.85546875" customWidth="1"/>
    <col min="8710" max="8710" width="21.7109375" customWidth="1"/>
    <col min="8959" max="8959" width="8.42578125" customWidth="1"/>
    <col min="8960" max="8960" width="30.28515625" customWidth="1"/>
    <col min="8961" max="8961" width="16.7109375" customWidth="1"/>
    <col min="8962" max="8962" width="18" customWidth="1"/>
    <col min="8963" max="8963" width="15" customWidth="1"/>
    <col min="8964" max="8964" width="13.28515625" customWidth="1"/>
    <col min="8965" max="8965" width="14.85546875" customWidth="1"/>
    <col min="8966" max="8966" width="21.7109375" customWidth="1"/>
    <col min="9215" max="9215" width="8.42578125" customWidth="1"/>
    <col min="9216" max="9216" width="30.28515625" customWidth="1"/>
    <col min="9217" max="9217" width="16.7109375" customWidth="1"/>
    <col min="9218" max="9218" width="18" customWidth="1"/>
    <col min="9219" max="9219" width="15" customWidth="1"/>
    <col min="9220" max="9220" width="13.28515625" customWidth="1"/>
    <col min="9221" max="9221" width="14.85546875" customWidth="1"/>
    <col min="9222" max="9222" width="21.7109375" customWidth="1"/>
    <col min="9471" max="9471" width="8.42578125" customWidth="1"/>
    <col min="9472" max="9472" width="30.28515625" customWidth="1"/>
    <col min="9473" max="9473" width="16.7109375" customWidth="1"/>
    <col min="9474" max="9474" width="18" customWidth="1"/>
    <col min="9475" max="9475" width="15" customWidth="1"/>
    <col min="9476" max="9476" width="13.28515625" customWidth="1"/>
    <col min="9477" max="9477" width="14.85546875" customWidth="1"/>
    <col min="9478" max="9478" width="21.7109375" customWidth="1"/>
    <col min="9727" max="9727" width="8.42578125" customWidth="1"/>
    <col min="9728" max="9728" width="30.28515625" customWidth="1"/>
    <col min="9729" max="9729" width="16.7109375" customWidth="1"/>
    <col min="9730" max="9730" width="18" customWidth="1"/>
    <col min="9731" max="9731" width="15" customWidth="1"/>
    <col min="9732" max="9732" width="13.28515625" customWidth="1"/>
    <col min="9733" max="9733" width="14.85546875" customWidth="1"/>
    <col min="9734" max="9734" width="21.7109375" customWidth="1"/>
    <col min="9983" max="9983" width="8.42578125" customWidth="1"/>
    <col min="9984" max="9984" width="30.28515625" customWidth="1"/>
    <col min="9985" max="9985" width="16.7109375" customWidth="1"/>
    <col min="9986" max="9986" width="18" customWidth="1"/>
    <col min="9987" max="9987" width="15" customWidth="1"/>
    <col min="9988" max="9988" width="13.28515625" customWidth="1"/>
    <col min="9989" max="9989" width="14.85546875" customWidth="1"/>
    <col min="9990" max="9990" width="21.7109375" customWidth="1"/>
    <col min="10239" max="10239" width="8.42578125" customWidth="1"/>
    <col min="10240" max="10240" width="30.28515625" customWidth="1"/>
    <col min="10241" max="10241" width="16.7109375" customWidth="1"/>
    <col min="10242" max="10242" width="18" customWidth="1"/>
    <col min="10243" max="10243" width="15" customWidth="1"/>
    <col min="10244" max="10244" width="13.28515625" customWidth="1"/>
    <col min="10245" max="10245" width="14.85546875" customWidth="1"/>
    <col min="10246" max="10246" width="21.7109375" customWidth="1"/>
    <col min="10495" max="10495" width="8.42578125" customWidth="1"/>
    <col min="10496" max="10496" width="30.28515625" customWidth="1"/>
    <col min="10497" max="10497" width="16.7109375" customWidth="1"/>
    <col min="10498" max="10498" width="18" customWidth="1"/>
    <col min="10499" max="10499" width="15" customWidth="1"/>
    <col min="10500" max="10500" width="13.28515625" customWidth="1"/>
    <col min="10501" max="10501" width="14.85546875" customWidth="1"/>
    <col min="10502" max="10502" width="21.7109375" customWidth="1"/>
    <col min="10751" max="10751" width="8.42578125" customWidth="1"/>
    <col min="10752" max="10752" width="30.28515625" customWidth="1"/>
    <col min="10753" max="10753" width="16.7109375" customWidth="1"/>
    <col min="10754" max="10754" width="18" customWidth="1"/>
    <col min="10755" max="10755" width="15" customWidth="1"/>
    <col min="10756" max="10756" width="13.28515625" customWidth="1"/>
    <col min="10757" max="10757" width="14.85546875" customWidth="1"/>
    <col min="10758" max="10758" width="21.7109375" customWidth="1"/>
    <col min="11007" max="11007" width="8.42578125" customWidth="1"/>
    <col min="11008" max="11008" width="30.28515625" customWidth="1"/>
    <col min="11009" max="11009" width="16.7109375" customWidth="1"/>
    <col min="11010" max="11010" width="18" customWidth="1"/>
    <col min="11011" max="11011" width="15" customWidth="1"/>
    <col min="11012" max="11012" width="13.28515625" customWidth="1"/>
    <col min="11013" max="11013" width="14.85546875" customWidth="1"/>
    <col min="11014" max="11014" width="21.7109375" customWidth="1"/>
    <col min="11263" max="11263" width="8.42578125" customWidth="1"/>
    <col min="11264" max="11264" width="30.28515625" customWidth="1"/>
    <col min="11265" max="11265" width="16.7109375" customWidth="1"/>
    <col min="11266" max="11266" width="18" customWidth="1"/>
    <col min="11267" max="11267" width="15" customWidth="1"/>
    <col min="11268" max="11268" width="13.28515625" customWidth="1"/>
    <col min="11269" max="11269" width="14.85546875" customWidth="1"/>
    <col min="11270" max="11270" width="21.7109375" customWidth="1"/>
    <col min="11519" max="11519" width="8.42578125" customWidth="1"/>
    <col min="11520" max="11520" width="30.28515625" customWidth="1"/>
    <col min="11521" max="11521" width="16.7109375" customWidth="1"/>
    <col min="11522" max="11522" width="18" customWidth="1"/>
    <col min="11523" max="11523" width="15" customWidth="1"/>
    <col min="11524" max="11524" width="13.28515625" customWidth="1"/>
    <col min="11525" max="11525" width="14.85546875" customWidth="1"/>
    <col min="11526" max="11526" width="21.7109375" customWidth="1"/>
    <col min="11775" max="11775" width="8.42578125" customWidth="1"/>
    <col min="11776" max="11776" width="30.28515625" customWidth="1"/>
    <col min="11777" max="11777" width="16.7109375" customWidth="1"/>
    <col min="11778" max="11778" width="18" customWidth="1"/>
    <col min="11779" max="11779" width="15" customWidth="1"/>
    <col min="11780" max="11780" width="13.28515625" customWidth="1"/>
    <col min="11781" max="11781" width="14.85546875" customWidth="1"/>
    <col min="11782" max="11782" width="21.7109375" customWidth="1"/>
    <col min="12031" max="12031" width="8.42578125" customWidth="1"/>
    <col min="12032" max="12032" width="30.28515625" customWidth="1"/>
    <col min="12033" max="12033" width="16.7109375" customWidth="1"/>
    <col min="12034" max="12034" width="18" customWidth="1"/>
    <col min="12035" max="12035" width="15" customWidth="1"/>
    <col min="12036" max="12036" width="13.28515625" customWidth="1"/>
    <col min="12037" max="12037" width="14.85546875" customWidth="1"/>
    <col min="12038" max="12038" width="21.7109375" customWidth="1"/>
    <col min="12287" max="12287" width="8.42578125" customWidth="1"/>
    <col min="12288" max="12288" width="30.28515625" customWidth="1"/>
    <col min="12289" max="12289" width="16.7109375" customWidth="1"/>
    <col min="12290" max="12290" width="18" customWidth="1"/>
    <col min="12291" max="12291" width="15" customWidth="1"/>
    <col min="12292" max="12292" width="13.28515625" customWidth="1"/>
    <col min="12293" max="12293" width="14.85546875" customWidth="1"/>
    <col min="12294" max="12294" width="21.7109375" customWidth="1"/>
    <col min="12543" max="12543" width="8.42578125" customWidth="1"/>
    <col min="12544" max="12544" width="30.28515625" customWidth="1"/>
    <col min="12545" max="12545" width="16.7109375" customWidth="1"/>
    <col min="12546" max="12546" width="18" customWidth="1"/>
    <col min="12547" max="12547" width="15" customWidth="1"/>
    <col min="12548" max="12548" width="13.28515625" customWidth="1"/>
    <col min="12549" max="12549" width="14.85546875" customWidth="1"/>
    <col min="12550" max="12550" width="21.7109375" customWidth="1"/>
    <col min="12799" max="12799" width="8.42578125" customWidth="1"/>
    <col min="12800" max="12800" width="30.28515625" customWidth="1"/>
    <col min="12801" max="12801" width="16.7109375" customWidth="1"/>
    <col min="12802" max="12802" width="18" customWidth="1"/>
    <col min="12803" max="12803" width="15" customWidth="1"/>
    <col min="12804" max="12804" width="13.28515625" customWidth="1"/>
    <col min="12805" max="12805" width="14.85546875" customWidth="1"/>
    <col min="12806" max="12806" width="21.7109375" customWidth="1"/>
    <col min="13055" max="13055" width="8.42578125" customWidth="1"/>
    <col min="13056" max="13056" width="30.28515625" customWidth="1"/>
    <col min="13057" max="13057" width="16.7109375" customWidth="1"/>
    <col min="13058" max="13058" width="18" customWidth="1"/>
    <col min="13059" max="13059" width="15" customWidth="1"/>
    <col min="13060" max="13060" width="13.28515625" customWidth="1"/>
    <col min="13061" max="13061" width="14.85546875" customWidth="1"/>
    <col min="13062" max="13062" width="21.7109375" customWidth="1"/>
    <col min="13311" max="13311" width="8.42578125" customWidth="1"/>
    <col min="13312" max="13312" width="30.28515625" customWidth="1"/>
    <col min="13313" max="13313" width="16.7109375" customWidth="1"/>
    <col min="13314" max="13314" width="18" customWidth="1"/>
    <col min="13315" max="13315" width="15" customWidth="1"/>
    <col min="13316" max="13316" width="13.28515625" customWidth="1"/>
    <col min="13317" max="13317" width="14.85546875" customWidth="1"/>
    <col min="13318" max="13318" width="21.7109375" customWidth="1"/>
    <col min="13567" max="13567" width="8.42578125" customWidth="1"/>
    <col min="13568" max="13568" width="30.28515625" customWidth="1"/>
    <col min="13569" max="13569" width="16.7109375" customWidth="1"/>
    <col min="13570" max="13570" width="18" customWidth="1"/>
    <col min="13571" max="13571" width="15" customWidth="1"/>
    <col min="13572" max="13572" width="13.28515625" customWidth="1"/>
    <col min="13573" max="13573" width="14.85546875" customWidth="1"/>
    <col min="13574" max="13574" width="21.7109375" customWidth="1"/>
    <col min="13823" max="13823" width="8.42578125" customWidth="1"/>
    <col min="13824" max="13824" width="30.28515625" customWidth="1"/>
    <col min="13825" max="13825" width="16.7109375" customWidth="1"/>
    <col min="13826" max="13826" width="18" customWidth="1"/>
    <col min="13827" max="13827" width="15" customWidth="1"/>
    <col min="13828" max="13828" width="13.28515625" customWidth="1"/>
    <col min="13829" max="13829" width="14.85546875" customWidth="1"/>
    <col min="13830" max="13830" width="21.7109375" customWidth="1"/>
    <col min="14079" max="14079" width="8.42578125" customWidth="1"/>
    <col min="14080" max="14080" width="30.28515625" customWidth="1"/>
    <col min="14081" max="14081" width="16.7109375" customWidth="1"/>
    <col min="14082" max="14082" width="18" customWidth="1"/>
    <col min="14083" max="14083" width="15" customWidth="1"/>
    <col min="14084" max="14084" width="13.28515625" customWidth="1"/>
    <col min="14085" max="14085" width="14.85546875" customWidth="1"/>
    <col min="14086" max="14086" width="21.7109375" customWidth="1"/>
    <col min="14335" max="14335" width="8.42578125" customWidth="1"/>
    <col min="14336" max="14336" width="30.28515625" customWidth="1"/>
    <col min="14337" max="14337" width="16.7109375" customWidth="1"/>
    <col min="14338" max="14338" width="18" customWidth="1"/>
    <col min="14339" max="14339" width="15" customWidth="1"/>
    <col min="14340" max="14340" width="13.28515625" customWidth="1"/>
    <col min="14341" max="14341" width="14.85546875" customWidth="1"/>
    <col min="14342" max="14342" width="21.7109375" customWidth="1"/>
    <col min="14591" max="14591" width="8.42578125" customWidth="1"/>
    <col min="14592" max="14592" width="30.28515625" customWidth="1"/>
    <col min="14593" max="14593" width="16.7109375" customWidth="1"/>
    <col min="14594" max="14594" width="18" customWidth="1"/>
    <col min="14595" max="14595" width="15" customWidth="1"/>
    <col min="14596" max="14596" width="13.28515625" customWidth="1"/>
    <col min="14597" max="14597" width="14.85546875" customWidth="1"/>
    <col min="14598" max="14598" width="21.7109375" customWidth="1"/>
    <col min="14847" max="14847" width="8.42578125" customWidth="1"/>
    <col min="14848" max="14848" width="30.28515625" customWidth="1"/>
    <col min="14849" max="14849" width="16.7109375" customWidth="1"/>
    <col min="14850" max="14850" width="18" customWidth="1"/>
    <col min="14851" max="14851" width="15" customWidth="1"/>
    <col min="14852" max="14852" width="13.28515625" customWidth="1"/>
    <col min="14853" max="14853" width="14.85546875" customWidth="1"/>
    <col min="14854" max="14854" width="21.7109375" customWidth="1"/>
    <col min="15103" max="15103" width="8.42578125" customWidth="1"/>
    <col min="15104" max="15104" width="30.28515625" customWidth="1"/>
    <col min="15105" max="15105" width="16.7109375" customWidth="1"/>
    <col min="15106" max="15106" width="18" customWidth="1"/>
    <col min="15107" max="15107" width="15" customWidth="1"/>
    <col min="15108" max="15108" width="13.28515625" customWidth="1"/>
    <col min="15109" max="15109" width="14.85546875" customWidth="1"/>
    <col min="15110" max="15110" width="21.7109375" customWidth="1"/>
    <col min="15359" max="15359" width="8.42578125" customWidth="1"/>
    <col min="15360" max="15360" width="30.28515625" customWidth="1"/>
    <col min="15361" max="15361" width="16.7109375" customWidth="1"/>
    <col min="15362" max="15362" width="18" customWidth="1"/>
    <col min="15363" max="15363" width="15" customWidth="1"/>
    <col min="15364" max="15364" width="13.28515625" customWidth="1"/>
    <col min="15365" max="15365" width="14.85546875" customWidth="1"/>
    <col min="15366" max="15366" width="21.7109375" customWidth="1"/>
    <col min="15615" max="15615" width="8.42578125" customWidth="1"/>
    <col min="15616" max="15616" width="30.28515625" customWidth="1"/>
    <col min="15617" max="15617" width="16.7109375" customWidth="1"/>
    <col min="15618" max="15618" width="18" customWidth="1"/>
    <col min="15619" max="15619" width="15" customWidth="1"/>
    <col min="15620" max="15620" width="13.28515625" customWidth="1"/>
    <col min="15621" max="15621" width="14.85546875" customWidth="1"/>
    <col min="15622" max="15622" width="21.7109375" customWidth="1"/>
    <col min="15871" max="15871" width="8.42578125" customWidth="1"/>
    <col min="15872" max="15872" width="30.28515625" customWidth="1"/>
    <col min="15873" max="15873" width="16.7109375" customWidth="1"/>
    <col min="15874" max="15874" width="18" customWidth="1"/>
    <col min="15875" max="15875" width="15" customWidth="1"/>
    <col min="15876" max="15876" width="13.28515625" customWidth="1"/>
    <col min="15877" max="15877" width="14.85546875" customWidth="1"/>
    <col min="15878" max="15878" width="21.7109375" customWidth="1"/>
    <col min="16127" max="16127" width="8.42578125" customWidth="1"/>
    <col min="16128" max="16128" width="30.28515625" customWidth="1"/>
    <col min="16129" max="16129" width="16.7109375" customWidth="1"/>
    <col min="16130" max="16130" width="18" customWidth="1"/>
    <col min="16131" max="16131" width="15" customWidth="1"/>
    <col min="16132" max="16132" width="13.28515625" customWidth="1"/>
    <col min="16133" max="16133" width="14.85546875" customWidth="1"/>
    <col min="16134" max="16134" width="21.7109375" customWidth="1"/>
  </cols>
  <sheetData>
    <row r="1" spans="1:7" ht="44.25" customHeight="1" x14ac:dyDescent="0.25">
      <c r="A1" s="54"/>
      <c r="B1" s="15"/>
      <c r="C1" s="58"/>
      <c r="E1" s="187" t="s">
        <v>201</v>
      </c>
      <c r="F1" s="187"/>
      <c r="G1" s="187"/>
    </row>
    <row r="2" spans="1:7" ht="66.75" customHeight="1" x14ac:dyDescent="0.25">
      <c r="A2" s="228" t="s">
        <v>144</v>
      </c>
      <c r="B2" s="228"/>
      <c r="C2" s="228"/>
      <c r="D2" s="228"/>
      <c r="E2" s="228"/>
      <c r="F2" s="228"/>
      <c r="G2" s="228"/>
    </row>
    <row r="3" spans="1:7" ht="20.25" customHeight="1" x14ac:dyDescent="0.25">
      <c r="A3" s="228"/>
      <c r="B3" s="228"/>
      <c r="C3" s="228"/>
      <c r="D3" s="228"/>
      <c r="E3" s="228"/>
      <c r="F3" s="228"/>
      <c r="G3" s="228"/>
    </row>
    <row r="4" spans="1:7" s="119" customFormat="1" ht="77.25" customHeight="1" x14ac:dyDescent="0.2">
      <c r="A4" s="138" t="s">
        <v>84</v>
      </c>
      <c r="B4" s="121" t="s">
        <v>85</v>
      </c>
      <c r="C4" s="151" t="s">
        <v>145</v>
      </c>
      <c r="D4" s="151" t="s">
        <v>146</v>
      </c>
      <c r="E4" s="151" t="s">
        <v>147</v>
      </c>
      <c r="F4" s="151" t="s">
        <v>148</v>
      </c>
      <c r="G4" s="151" t="s">
        <v>149</v>
      </c>
    </row>
    <row r="5" spans="1:7" ht="26.25" x14ac:dyDescent="0.25">
      <c r="A5" s="86">
        <v>560002</v>
      </c>
      <c r="B5" s="20" t="s">
        <v>9</v>
      </c>
      <c r="C5" s="88">
        <f>VLOOKUP(A5,[4]ВК!A$2:D$63,3,0)</f>
        <v>0</v>
      </c>
      <c r="D5" s="88">
        <f>VLOOKUP(A5,[4]ВК!A$2:D$63,4,0)</f>
        <v>16643</v>
      </c>
      <c r="E5" s="89">
        <f>C5+D5</f>
        <v>16643</v>
      </c>
      <c r="F5" s="90">
        <f>C5/E5</f>
        <v>0</v>
      </c>
      <c r="G5" s="90">
        <f>D5/E5</f>
        <v>1</v>
      </c>
    </row>
    <row r="6" spans="1:7" ht="26.25" x14ac:dyDescent="0.25">
      <c r="A6" s="86">
        <v>560014</v>
      </c>
      <c r="B6" s="20" t="s">
        <v>20</v>
      </c>
      <c r="C6" s="88">
        <f>VLOOKUP(A6,[4]ВК!A$2:D$63,3,0)</f>
        <v>78</v>
      </c>
      <c r="D6" s="88">
        <f>VLOOKUP(A6,[4]ВК!A$2:D$63,4,0)</f>
        <v>4203</v>
      </c>
      <c r="E6" s="89">
        <f t="shared" ref="E6:E64" si="0">C6+D6</f>
        <v>4281</v>
      </c>
      <c r="F6" s="90">
        <f t="shared" ref="F6:F64" si="1">C6/E6</f>
        <v>0.02</v>
      </c>
      <c r="G6" s="90">
        <f t="shared" ref="G6:G64" si="2">D6/E6</f>
        <v>0.98</v>
      </c>
    </row>
    <row r="7" spans="1:7" x14ac:dyDescent="0.25">
      <c r="A7" s="86">
        <v>560017</v>
      </c>
      <c r="B7" s="20" t="s">
        <v>21</v>
      </c>
      <c r="C7" s="88">
        <f>VLOOKUP(A7,[4]ВК!A$2:D$63,3,0)</f>
        <v>3</v>
      </c>
      <c r="D7" s="88">
        <f>VLOOKUP(A7,[4]ВК!A$2:D$63,4,0)</f>
        <v>76148</v>
      </c>
      <c r="E7" s="89">
        <f t="shared" si="0"/>
        <v>76151</v>
      </c>
      <c r="F7" s="90">
        <f t="shared" si="1"/>
        <v>0</v>
      </c>
      <c r="G7" s="90">
        <f t="shared" si="2"/>
        <v>1</v>
      </c>
    </row>
    <row r="8" spans="1:7" x14ac:dyDescent="0.25">
      <c r="A8" s="86">
        <v>560019</v>
      </c>
      <c r="B8" s="20" t="s">
        <v>22</v>
      </c>
      <c r="C8" s="88">
        <f>VLOOKUP(A8,[4]ВК!A$2:D$63,3,0)</f>
        <v>4287</v>
      </c>
      <c r="D8" s="88">
        <f>VLOOKUP(A8,[4]ВК!A$2:D$63,4,0)</f>
        <v>88898</v>
      </c>
      <c r="E8" s="89">
        <f t="shared" si="0"/>
        <v>93185</v>
      </c>
      <c r="F8" s="90">
        <f t="shared" si="1"/>
        <v>0.05</v>
      </c>
      <c r="G8" s="90">
        <f t="shared" si="2"/>
        <v>0.95</v>
      </c>
    </row>
    <row r="9" spans="1:7" x14ac:dyDescent="0.25">
      <c r="A9" s="86">
        <v>560021</v>
      </c>
      <c r="B9" s="20" t="s">
        <v>23</v>
      </c>
      <c r="C9" s="88">
        <f>VLOOKUP(A9,[4]ВК!A$2:D$63,3,0)</f>
        <v>37623</v>
      </c>
      <c r="D9" s="88">
        <f>VLOOKUP(A9,[4]ВК!A$2:D$63,4,0)</f>
        <v>55692</v>
      </c>
      <c r="E9" s="89">
        <f t="shared" si="0"/>
        <v>93315</v>
      </c>
      <c r="F9" s="90">
        <f t="shared" si="1"/>
        <v>0.4</v>
      </c>
      <c r="G9" s="90">
        <f t="shared" si="2"/>
        <v>0.6</v>
      </c>
    </row>
    <row r="10" spans="1:7" x14ac:dyDescent="0.25">
      <c r="A10" s="86">
        <v>560022</v>
      </c>
      <c r="B10" s="20" t="s">
        <v>24</v>
      </c>
      <c r="C10" s="88">
        <f>VLOOKUP(A10,[4]ВК!A$2:D$63,3,0)</f>
        <v>23742</v>
      </c>
      <c r="D10" s="88">
        <f>VLOOKUP(A10,[4]ВК!A$2:D$63,4,0)</f>
        <v>66561</v>
      </c>
      <c r="E10" s="89">
        <f t="shared" si="0"/>
        <v>90303</v>
      </c>
      <c r="F10" s="90">
        <f t="shared" si="1"/>
        <v>0.26</v>
      </c>
      <c r="G10" s="90">
        <f t="shared" si="2"/>
        <v>0.74</v>
      </c>
    </row>
    <row r="11" spans="1:7" x14ac:dyDescent="0.25">
      <c r="A11" s="86">
        <v>560024</v>
      </c>
      <c r="B11" s="20" t="s">
        <v>25</v>
      </c>
      <c r="C11" s="88">
        <f>VLOOKUP(A11,[4]ВК!A$2:D$63,3,0)</f>
        <v>49797</v>
      </c>
      <c r="D11" s="88">
        <f>VLOOKUP(A11,[4]ВК!A$2:D$63,4,0)</f>
        <v>2563</v>
      </c>
      <c r="E11" s="89">
        <f t="shared" si="0"/>
        <v>52360</v>
      </c>
      <c r="F11" s="90">
        <f t="shared" si="1"/>
        <v>0.95</v>
      </c>
      <c r="G11" s="90">
        <f t="shared" si="2"/>
        <v>0.05</v>
      </c>
    </row>
    <row r="12" spans="1:7" ht="26.25" x14ac:dyDescent="0.25">
      <c r="A12" s="86">
        <v>560026</v>
      </c>
      <c r="B12" s="20" t="s">
        <v>26</v>
      </c>
      <c r="C12" s="88">
        <f>VLOOKUP(A12,[4]ВК!A$2:D$63,3,0)</f>
        <v>18922</v>
      </c>
      <c r="D12" s="88">
        <f>VLOOKUP(A12,[4]ВК!A$2:D$63,4,0)</f>
        <v>93817</v>
      </c>
      <c r="E12" s="89">
        <f t="shared" si="0"/>
        <v>112739</v>
      </c>
      <c r="F12" s="90">
        <f t="shared" si="1"/>
        <v>0.17</v>
      </c>
      <c r="G12" s="90">
        <f t="shared" si="2"/>
        <v>0.83</v>
      </c>
    </row>
    <row r="13" spans="1:7" x14ac:dyDescent="0.25">
      <c r="A13" s="86">
        <v>560032</v>
      </c>
      <c r="B13" s="20" t="s">
        <v>28</v>
      </c>
      <c r="C13" s="88">
        <f>VLOOKUP(A13,[4]ВК!A$2:D$63,3,0)</f>
        <v>1</v>
      </c>
      <c r="D13" s="88">
        <f>VLOOKUP(A13,[4]ВК!A$2:D$63,4,0)</f>
        <v>20918</v>
      </c>
      <c r="E13" s="89">
        <f t="shared" si="0"/>
        <v>20919</v>
      </c>
      <c r="F13" s="90">
        <f t="shared" si="1"/>
        <v>0</v>
      </c>
      <c r="G13" s="90">
        <f t="shared" si="2"/>
        <v>1</v>
      </c>
    </row>
    <row r="14" spans="1:7" x14ac:dyDescent="0.25">
      <c r="A14" s="86">
        <v>560033</v>
      </c>
      <c r="B14" s="20" t="s">
        <v>29</v>
      </c>
      <c r="C14" s="88">
        <f>VLOOKUP(A14,[4]ВК!A$2:D$63,3,0)</f>
        <v>0</v>
      </c>
      <c r="D14" s="88">
        <f>VLOOKUP(A14,[4]ВК!A$2:D$63,4,0)</f>
        <v>40375</v>
      </c>
      <c r="E14" s="89">
        <f t="shared" si="0"/>
        <v>40375</v>
      </c>
      <c r="F14" s="90">
        <f t="shared" si="1"/>
        <v>0</v>
      </c>
      <c r="G14" s="90">
        <f t="shared" si="2"/>
        <v>1</v>
      </c>
    </row>
    <row r="15" spans="1:7" x14ac:dyDescent="0.25">
      <c r="A15" s="86">
        <v>560034</v>
      </c>
      <c r="B15" s="20" t="s">
        <v>30</v>
      </c>
      <c r="C15" s="88">
        <f>VLOOKUP(A15,[4]ВК!A$2:D$63,3,0)</f>
        <v>2</v>
      </c>
      <c r="D15" s="88">
        <f>VLOOKUP(A15,[4]ВК!A$2:D$63,4,0)</f>
        <v>38139</v>
      </c>
      <c r="E15" s="89">
        <f t="shared" si="0"/>
        <v>38141</v>
      </c>
      <c r="F15" s="90">
        <f t="shared" si="1"/>
        <v>0</v>
      </c>
      <c r="G15" s="90">
        <f t="shared" si="2"/>
        <v>1</v>
      </c>
    </row>
    <row r="16" spans="1:7" x14ac:dyDescent="0.25">
      <c r="A16" s="86">
        <v>560035</v>
      </c>
      <c r="B16" s="20" t="s">
        <v>31</v>
      </c>
      <c r="C16" s="88">
        <f>VLOOKUP(A16,[4]ВК!A$2:D$63,3,0)</f>
        <v>30887</v>
      </c>
      <c r="D16" s="88">
        <f>VLOOKUP(A16,[4]ВК!A$2:D$63,4,0)</f>
        <v>1817</v>
      </c>
      <c r="E16" s="89">
        <f t="shared" si="0"/>
        <v>32704</v>
      </c>
      <c r="F16" s="90">
        <f t="shared" si="1"/>
        <v>0.94</v>
      </c>
      <c r="G16" s="90">
        <f t="shared" si="2"/>
        <v>0.06</v>
      </c>
    </row>
    <row r="17" spans="1:7" x14ac:dyDescent="0.25">
      <c r="A17" s="86">
        <v>560036</v>
      </c>
      <c r="B17" s="20" t="s">
        <v>27</v>
      </c>
      <c r="C17" s="88">
        <f>VLOOKUP(A17,[4]ВК!A$2:D$63,3,0)</f>
        <v>10767</v>
      </c>
      <c r="D17" s="88">
        <f>VLOOKUP(A17,[4]ВК!A$2:D$63,4,0)</f>
        <v>47649</v>
      </c>
      <c r="E17" s="89">
        <f t="shared" si="0"/>
        <v>58416</v>
      </c>
      <c r="F17" s="90">
        <f t="shared" si="1"/>
        <v>0.18</v>
      </c>
      <c r="G17" s="90">
        <f t="shared" si="2"/>
        <v>0.82</v>
      </c>
    </row>
    <row r="18" spans="1:7" x14ac:dyDescent="0.25">
      <c r="A18" s="86">
        <v>560041</v>
      </c>
      <c r="B18" s="20" t="s">
        <v>33</v>
      </c>
      <c r="C18" s="88">
        <f>VLOOKUP(A18,[4]ВК!A$2:D$63,3,0)</f>
        <v>19384</v>
      </c>
      <c r="D18" s="88">
        <f>VLOOKUP(A18,[4]ВК!A$2:D$63,4,0)</f>
        <v>1729</v>
      </c>
      <c r="E18" s="89">
        <f t="shared" si="0"/>
        <v>21113</v>
      </c>
      <c r="F18" s="90">
        <f t="shared" si="1"/>
        <v>0.92</v>
      </c>
      <c r="G18" s="90">
        <f t="shared" si="2"/>
        <v>0.08</v>
      </c>
    </row>
    <row r="19" spans="1:7" x14ac:dyDescent="0.25">
      <c r="A19" s="86">
        <v>560043</v>
      </c>
      <c r="B19" s="20" t="s">
        <v>34</v>
      </c>
      <c r="C19" s="88">
        <f>VLOOKUP(A19,[4]ВК!A$2:D$63,3,0)</f>
        <v>5128</v>
      </c>
      <c r="D19" s="88">
        <f>VLOOKUP(A19,[4]ВК!A$2:D$63,4,0)</f>
        <v>21192</v>
      </c>
      <c r="E19" s="89">
        <f t="shared" si="0"/>
        <v>26320</v>
      </c>
      <c r="F19" s="90">
        <f t="shared" si="1"/>
        <v>0.19</v>
      </c>
      <c r="G19" s="90">
        <f t="shared" si="2"/>
        <v>0.81</v>
      </c>
    </row>
    <row r="20" spans="1:7" x14ac:dyDescent="0.25">
      <c r="A20" s="86">
        <v>560045</v>
      </c>
      <c r="B20" s="20" t="s">
        <v>35</v>
      </c>
      <c r="C20" s="88">
        <f>VLOOKUP(A20,[4]ВК!A$2:D$63,3,0)</f>
        <v>5883</v>
      </c>
      <c r="D20" s="88">
        <f>VLOOKUP(A20,[4]ВК!A$2:D$63,4,0)</f>
        <v>19864</v>
      </c>
      <c r="E20" s="89">
        <f t="shared" si="0"/>
        <v>25747</v>
      </c>
      <c r="F20" s="90">
        <f t="shared" si="1"/>
        <v>0.23</v>
      </c>
      <c r="G20" s="90">
        <f t="shared" si="2"/>
        <v>0.77</v>
      </c>
    </row>
    <row r="21" spans="1:7" x14ac:dyDescent="0.25">
      <c r="A21" s="86">
        <v>560047</v>
      </c>
      <c r="B21" s="20" t="s">
        <v>36</v>
      </c>
      <c r="C21" s="88">
        <f>VLOOKUP(A21,[4]ВК!A$2:D$63,3,0)</f>
        <v>8274</v>
      </c>
      <c r="D21" s="88">
        <f>VLOOKUP(A21,[4]ВК!A$2:D$63,4,0)</f>
        <v>30201</v>
      </c>
      <c r="E21" s="89">
        <f t="shared" si="0"/>
        <v>38475</v>
      </c>
      <c r="F21" s="90">
        <f t="shared" si="1"/>
        <v>0.22</v>
      </c>
      <c r="G21" s="90">
        <f t="shared" si="2"/>
        <v>0.78</v>
      </c>
    </row>
    <row r="22" spans="1:7" x14ac:dyDescent="0.25">
      <c r="A22" s="86">
        <v>560052</v>
      </c>
      <c r="B22" s="20" t="s">
        <v>38</v>
      </c>
      <c r="C22" s="88">
        <f>VLOOKUP(A22,[4]ВК!A$2:D$63,3,0)</f>
        <v>5636</v>
      </c>
      <c r="D22" s="88">
        <f>VLOOKUP(A22,[4]ВК!A$2:D$63,4,0)</f>
        <v>18111</v>
      </c>
      <c r="E22" s="89">
        <f t="shared" si="0"/>
        <v>23747</v>
      </c>
      <c r="F22" s="90">
        <f t="shared" si="1"/>
        <v>0.24</v>
      </c>
      <c r="G22" s="90">
        <f t="shared" si="2"/>
        <v>0.76</v>
      </c>
    </row>
    <row r="23" spans="1:7" x14ac:dyDescent="0.25">
      <c r="A23" s="86">
        <v>560053</v>
      </c>
      <c r="B23" s="20" t="s">
        <v>39</v>
      </c>
      <c r="C23" s="88">
        <f>VLOOKUP(A23,[4]ВК!A$2:D$63,3,0)</f>
        <v>4701</v>
      </c>
      <c r="D23" s="88">
        <f>VLOOKUP(A23,[4]ВК!A$2:D$63,4,0)</f>
        <v>16237</v>
      </c>
      <c r="E23" s="89">
        <f t="shared" si="0"/>
        <v>20938</v>
      </c>
      <c r="F23" s="90">
        <f t="shared" si="1"/>
        <v>0.22</v>
      </c>
      <c r="G23" s="90">
        <f t="shared" si="2"/>
        <v>0.78</v>
      </c>
    </row>
    <row r="24" spans="1:7" x14ac:dyDescent="0.25">
      <c r="A24" s="86">
        <v>560054</v>
      </c>
      <c r="B24" s="20" t="s">
        <v>40</v>
      </c>
      <c r="C24" s="88">
        <f>VLOOKUP(A24,[4]ВК!A$2:D$63,3,0)</f>
        <v>5318</v>
      </c>
      <c r="D24" s="88">
        <f>VLOOKUP(A24,[4]ВК!A$2:D$63,4,0)</f>
        <v>16287</v>
      </c>
      <c r="E24" s="89">
        <f t="shared" si="0"/>
        <v>21605</v>
      </c>
      <c r="F24" s="90">
        <f t="shared" si="1"/>
        <v>0.25</v>
      </c>
      <c r="G24" s="90">
        <f t="shared" si="2"/>
        <v>0.75</v>
      </c>
    </row>
    <row r="25" spans="1:7" x14ac:dyDescent="0.25">
      <c r="A25" s="86">
        <v>560055</v>
      </c>
      <c r="B25" s="20" t="s">
        <v>41</v>
      </c>
      <c r="C25" s="88">
        <f>VLOOKUP(A25,[4]ВК!A$2:D$63,3,0)</f>
        <v>2801</v>
      </c>
      <c r="D25" s="88">
        <f>VLOOKUP(A25,[4]ВК!A$2:D$63,4,0)</f>
        <v>11496</v>
      </c>
      <c r="E25" s="89">
        <f t="shared" si="0"/>
        <v>14297</v>
      </c>
      <c r="F25" s="90">
        <f t="shared" si="1"/>
        <v>0.2</v>
      </c>
      <c r="G25" s="90">
        <f t="shared" si="2"/>
        <v>0.8</v>
      </c>
    </row>
    <row r="26" spans="1:7" x14ac:dyDescent="0.25">
      <c r="A26" s="86">
        <v>560056</v>
      </c>
      <c r="B26" s="20" t="s">
        <v>42</v>
      </c>
      <c r="C26" s="88">
        <f>VLOOKUP(A26,[4]ВК!A$2:D$63,3,0)</f>
        <v>3497</v>
      </c>
      <c r="D26" s="88">
        <f>VLOOKUP(A26,[4]ВК!A$2:D$63,4,0)</f>
        <v>15666</v>
      </c>
      <c r="E26" s="89">
        <f t="shared" si="0"/>
        <v>19163</v>
      </c>
      <c r="F26" s="90">
        <f t="shared" si="1"/>
        <v>0.18</v>
      </c>
      <c r="G26" s="90">
        <f t="shared" si="2"/>
        <v>0.82</v>
      </c>
    </row>
    <row r="27" spans="1:7" x14ac:dyDescent="0.25">
      <c r="A27" s="86">
        <v>560057</v>
      </c>
      <c r="B27" s="20" t="s">
        <v>43</v>
      </c>
      <c r="C27" s="88">
        <f>VLOOKUP(A27,[4]ВК!A$2:D$63,3,0)</f>
        <v>3365</v>
      </c>
      <c r="D27" s="88">
        <f>VLOOKUP(A27,[4]ВК!A$2:D$63,4,0)</f>
        <v>12626</v>
      </c>
      <c r="E27" s="89">
        <f t="shared" si="0"/>
        <v>15991</v>
      </c>
      <c r="F27" s="90">
        <f t="shared" si="1"/>
        <v>0.21</v>
      </c>
      <c r="G27" s="90">
        <f t="shared" si="2"/>
        <v>0.79</v>
      </c>
    </row>
    <row r="28" spans="1:7" x14ac:dyDescent="0.25">
      <c r="A28" s="86">
        <v>560058</v>
      </c>
      <c r="B28" s="20" t="s">
        <v>44</v>
      </c>
      <c r="C28" s="88">
        <f>VLOOKUP(A28,[4]ВК!A$2:D$63,3,0)</f>
        <v>9883</v>
      </c>
      <c r="D28" s="88">
        <f>VLOOKUP(A28,[4]ВК!A$2:D$63,4,0)</f>
        <v>35088</v>
      </c>
      <c r="E28" s="89">
        <f t="shared" si="0"/>
        <v>44971</v>
      </c>
      <c r="F28" s="90">
        <f t="shared" si="1"/>
        <v>0.22</v>
      </c>
      <c r="G28" s="90">
        <f t="shared" si="2"/>
        <v>0.78</v>
      </c>
    </row>
    <row r="29" spans="1:7" x14ac:dyDescent="0.25">
      <c r="A29" s="86">
        <v>560059</v>
      </c>
      <c r="B29" s="20" t="s">
        <v>45</v>
      </c>
      <c r="C29" s="88">
        <f>VLOOKUP(A29,[4]ВК!A$2:D$63,3,0)</f>
        <v>2739</v>
      </c>
      <c r="D29" s="88">
        <f>VLOOKUP(A29,[4]ВК!A$2:D$63,4,0)</f>
        <v>10990</v>
      </c>
      <c r="E29" s="89">
        <f t="shared" si="0"/>
        <v>13729</v>
      </c>
      <c r="F29" s="90">
        <f t="shared" si="1"/>
        <v>0.2</v>
      </c>
      <c r="G29" s="90">
        <f t="shared" si="2"/>
        <v>0.8</v>
      </c>
    </row>
    <row r="30" spans="1:7" x14ac:dyDescent="0.25">
      <c r="A30" s="86">
        <v>560060</v>
      </c>
      <c r="B30" s="20" t="s">
        <v>46</v>
      </c>
      <c r="C30" s="88">
        <f>VLOOKUP(A30,[4]ВК!A$2:D$63,3,0)</f>
        <v>3725</v>
      </c>
      <c r="D30" s="88">
        <f>VLOOKUP(A30,[4]ВК!A$2:D$63,4,0)</f>
        <v>12402</v>
      </c>
      <c r="E30" s="89">
        <f t="shared" si="0"/>
        <v>16127</v>
      </c>
      <c r="F30" s="90">
        <f t="shared" si="1"/>
        <v>0.23</v>
      </c>
      <c r="G30" s="90">
        <f t="shared" si="2"/>
        <v>0.77</v>
      </c>
    </row>
    <row r="31" spans="1:7" x14ac:dyDescent="0.25">
      <c r="A31" s="86">
        <v>560061</v>
      </c>
      <c r="B31" s="20" t="s">
        <v>47</v>
      </c>
      <c r="C31" s="88">
        <f>VLOOKUP(A31,[4]ВК!A$2:D$63,3,0)</f>
        <v>5371</v>
      </c>
      <c r="D31" s="88">
        <f>VLOOKUP(A31,[4]ВК!A$2:D$63,4,0)</f>
        <v>18243</v>
      </c>
      <c r="E31" s="89">
        <f t="shared" si="0"/>
        <v>23614</v>
      </c>
      <c r="F31" s="90">
        <f t="shared" si="1"/>
        <v>0.23</v>
      </c>
      <c r="G31" s="90">
        <f t="shared" si="2"/>
        <v>0.77</v>
      </c>
    </row>
    <row r="32" spans="1:7" x14ac:dyDescent="0.25">
      <c r="A32" s="86">
        <v>560062</v>
      </c>
      <c r="B32" s="20" t="s">
        <v>48</v>
      </c>
      <c r="C32" s="88">
        <f>VLOOKUP(A32,[4]ВК!A$2:D$63,3,0)</f>
        <v>3322</v>
      </c>
      <c r="D32" s="88">
        <f>VLOOKUP(A32,[4]ВК!A$2:D$63,4,0)</f>
        <v>13455</v>
      </c>
      <c r="E32" s="89">
        <f t="shared" si="0"/>
        <v>16777</v>
      </c>
      <c r="F32" s="90">
        <f t="shared" si="1"/>
        <v>0.2</v>
      </c>
      <c r="G32" s="90">
        <f t="shared" si="2"/>
        <v>0.8</v>
      </c>
    </row>
    <row r="33" spans="1:7" x14ac:dyDescent="0.25">
      <c r="A33" s="86">
        <v>560063</v>
      </c>
      <c r="B33" s="20" t="s">
        <v>49</v>
      </c>
      <c r="C33" s="88">
        <f>VLOOKUP(A33,[4]ВК!A$2:D$63,3,0)</f>
        <v>4257</v>
      </c>
      <c r="D33" s="88">
        <f>VLOOKUP(A33,[4]ВК!A$2:D$63,4,0)</f>
        <v>14262</v>
      </c>
      <c r="E33" s="89">
        <f t="shared" si="0"/>
        <v>18519</v>
      </c>
      <c r="F33" s="90">
        <f t="shared" si="1"/>
        <v>0.23</v>
      </c>
      <c r="G33" s="90">
        <f t="shared" si="2"/>
        <v>0.77</v>
      </c>
    </row>
    <row r="34" spans="1:7" x14ac:dyDescent="0.25">
      <c r="A34" s="86">
        <v>560064</v>
      </c>
      <c r="B34" s="20" t="s">
        <v>50</v>
      </c>
      <c r="C34" s="88">
        <f>VLOOKUP(A34,[4]ВК!A$2:D$63,3,0)</f>
        <v>9240</v>
      </c>
      <c r="D34" s="88">
        <f>VLOOKUP(A34,[4]ВК!A$2:D$63,4,0)</f>
        <v>31378</v>
      </c>
      <c r="E34" s="89">
        <f t="shared" si="0"/>
        <v>40618</v>
      </c>
      <c r="F34" s="90">
        <f t="shared" si="1"/>
        <v>0.23</v>
      </c>
      <c r="G34" s="90">
        <f t="shared" si="2"/>
        <v>0.77</v>
      </c>
    </row>
    <row r="35" spans="1:7" x14ac:dyDescent="0.25">
      <c r="A35" s="86">
        <v>560065</v>
      </c>
      <c r="B35" s="20" t="s">
        <v>51</v>
      </c>
      <c r="C35" s="88">
        <f>VLOOKUP(A35,[4]ВК!A$2:D$63,3,0)</f>
        <v>3170</v>
      </c>
      <c r="D35" s="88">
        <f>VLOOKUP(A35,[4]ВК!A$2:D$63,4,0)</f>
        <v>13313</v>
      </c>
      <c r="E35" s="89">
        <f t="shared" si="0"/>
        <v>16483</v>
      </c>
      <c r="F35" s="90">
        <f t="shared" si="1"/>
        <v>0.19</v>
      </c>
      <c r="G35" s="90">
        <f t="shared" si="2"/>
        <v>0.81</v>
      </c>
    </row>
    <row r="36" spans="1:7" x14ac:dyDescent="0.25">
      <c r="A36" s="86">
        <v>560066</v>
      </c>
      <c r="B36" s="20" t="s">
        <v>52</v>
      </c>
      <c r="C36" s="88">
        <f>VLOOKUP(A36,[4]ВК!A$2:D$63,3,0)</f>
        <v>2340</v>
      </c>
      <c r="D36" s="88">
        <f>VLOOKUP(A36,[4]ВК!A$2:D$63,4,0)</f>
        <v>9116</v>
      </c>
      <c r="E36" s="89">
        <f t="shared" si="0"/>
        <v>11456</v>
      </c>
      <c r="F36" s="90">
        <f t="shared" si="1"/>
        <v>0.2</v>
      </c>
      <c r="G36" s="90">
        <f t="shared" si="2"/>
        <v>0.8</v>
      </c>
    </row>
    <row r="37" spans="1:7" x14ac:dyDescent="0.25">
      <c r="A37" s="86">
        <v>560067</v>
      </c>
      <c r="B37" s="20" t="s">
        <v>53</v>
      </c>
      <c r="C37" s="88">
        <f>VLOOKUP(A37,[4]ВК!A$2:D$63,3,0)</f>
        <v>6959</v>
      </c>
      <c r="D37" s="88">
        <f>VLOOKUP(A37,[4]ВК!A$2:D$63,4,0)</f>
        <v>22077</v>
      </c>
      <c r="E37" s="89">
        <f t="shared" si="0"/>
        <v>29036</v>
      </c>
      <c r="F37" s="90">
        <f t="shared" si="1"/>
        <v>0.24</v>
      </c>
      <c r="G37" s="90">
        <f t="shared" si="2"/>
        <v>0.76</v>
      </c>
    </row>
    <row r="38" spans="1:7" x14ac:dyDescent="0.25">
      <c r="A38" s="86">
        <v>560068</v>
      </c>
      <c r="B38" s="20" t="s">
        <v>54</v>
      </c>
      <c r="C38" s="88">
        <f>VLOOKUP(A38,[4]ВК!A$2:D$63,3,0)</f>
        <v>7379</v>
      </c>
      <c r="D38" s="88">
        <f>VLOOKUP(A38,[4]ВК!A$2:D$63,4,0)</f>
        <v>25525</v>
      </c>
      <c r="E38" s="89">
        <f t="shared" si="0"/>
        <v>32904</v>
      </c>
      <c r="F38" s="90">
        <f t="shared" si="1"/>
        <v>0.22</v>
      </c>
      <c r="G38" s="90">
        <f t="shared" si="2"/>
        <v>0.78</v>
      </c>
    </row>
    <row r="39" spans="1:7" x14ac:dyDescent="0.25">
      <c r="A39" s="86">
        <v>560069</v>
      </c>
      <c r="B39" s="20" t="s">
        <v>55</v>
      </c>
      <c r="C39" s="88">
        <f>VLOOKUP(A39,[4]ВК!A$2:D$63,3,0)</f>
        <v>4339</v>
      </c>
      <c r="D39" s="88">
        <f>VLOOKUP(A39,[4]ВК!A$2:D$63,4,0)</f>
        <v>15737</v>
      </c>
      <c r="E39" s="89">
        <f t="shared" si="0"/>
        <v>20076</v>
      </c>
      <c r="F39" s="90">
        <f t="shared" si="1"/>
        <v>0.22</v>
      </c>
      <c r="G39" s="90">
        <f t="shared" si="2"/>
        <v>0.78</v>
      </c>
    </row>
    <row r="40" spans="1:7" x14ac:dyDescent="0.25">
      <c r="A40" s="86">
        <v>560070</v>
      </c>
      <c r="B40" s="20" t="s">
        <v>56</v>
      </c>
      <c r="C40" s="88">
        <f>VLOOKUP(A40,[4]ВК!A$2:D$63,3,0)</f>
        <v>18259</v>
      </c>
      <c r="D40" s="88">
        <f>VLOOKUP(A40,[4]ВК!A$2:D$63,4,0)</f>
        <v>56667</v>
      </c>
      <c r="E40" s="89">
        <f t="shared" si="0"/>
        <v>74926</v>
      </c>
      <c r="F40" s="90">
        <f t="shared" si="1"/>
        <v>0.24</v>
      </c>
      <c r="G40" s="90">
        <f t="shared" si="2"/>
        <v>0.76</v>
      </c>
    </row>
    <row r="41" spans="1:7" x14ac:dyDescent="0.25">
      <c r="A41" s="86">
        <v>560071</v>
      </c>
      <c r="B41" s="20" t="s">
        <v>57</v>
      </c>
      <c r="C41" s="88">
        <f>VLOOKUP(A41,[4]ВК!A$2:D$63,3,0)</f>
        <v>5973</v>
      </c>
      <c r="D41" s="88">
        <f>VLOOKUP(A41,[4]ВК!A$2:D$63,4,0)</f>
        <v>18156</v>
      </c>
      <c r="E41" s="89">
        <f t="shared" si="0"/>
        <v>24129</v>
      </c>
      <c r="F41" s="90">
        <f t="shared" si="1"/>
        <v>0.25</v>
      </c>
      <c r="G41" s="90">
        <f t="shared" si="2"/>
        <v>0.75</v>
      </c>
    </row>
    <row r="42" spans="1:7" x14ac:dyDescent="0.25">
      <c r="A42" s="86">
        <v>560072</v>
      </c>
      <c r="B42" s="20" t="s">
        <v>58</v>
      </c>
      <c r="C42" s="88">
        <f>VLOOKUP(A42,[4]ВК!A$2:D$63,3,0)</f>
        <v>5389</v>
      </c>
      <c r="D42" s="88">
        <f>VLOOKUP(A42,[4]ВК!A$2:D$63,4,0)</f>
        <v>19830</v>
      </c>
      <c r="E42" s="89">
        <f t="shared" si="0"/>
        <v>25219</v>
      </c>
      <c r="F42" s="90">
        <f t="shared" si="1"/>
        <v>0.21</v>
      </c>
      <c r="G42" s="90">
        <f t="shared" si="2"/>
        <v>0.79</v>
      </c>
    </row>
    <row r="43" spans="1:7" x14ac:dyDescent="0.25">
      <c r="A43" s="86">
        <v>560073</v>
      </c>
      <c r="B43" s="20" t="s">
        <v>59</v>
      </c>
      <c r="C43" s="88">
        <f>VLOOKUP(A43,[4]ВК!A$2:D$63,3,0)</f>
        <v>2275</v>
      </c>
      <c r="D43" s="88">
        <f>VLOOKUP(A43,[4]ВК!A$2:D$63,4,0)</f>
        <v>11129</v>
      </c>
      <c r="E43" s="89">
        <f t="shared" si="0"/>
        <v>13404</v>
      </c>
      <c r="F43" s="90">
        <f t="shared" si="1"/>
        <v>0.17</v>
      </c>
      <c r="G43" s="90">
        <f t="shared" si="2"/>
        <v>0.83</v>
      </c>
    </row>
    <row r="44" spans="1:7" x14ac:dyDescent="0.25">
      <c r="A44" s="86">
        <v>560074</v>
      </c>
      <c r="B44" s="20" t="s">
        <v>60</v>
      </c>
      <c r="C44" s="88">
        <f>VLOOKUP(A44,[4]ВК!A$2:D$63,3,0)</f>
        <v>5526</v>
      </c>
      <c r="D44" s="88">
        <f>VLOOKUP(A44,[4]ВК!A$2:D$63,4,0)</f>
        <v>17465</v>
      </c>
      <c r="E44" s="89">
        <f t="shared" si="0"/>
        <v>22991</v>
      </c>
      <c r="F44" s="90">
        <f t="shared" si="1"/>
        <v>0.24</v>
      </c>
      <c r="G44" s="90">
        <f t="shared" si="2"/>
        <v>0.76</v>
      </c>
    </row>
    <row r="45" spans="1:7" x14ac:dyDescent="0.25">
      <c r="A45" s="86">
        <v>560075</v>
      </c>
      <c r="B45" s="20" t="s">
        <v>61</v>
      </c>
      <c r="C45" s="88">
        <f>VLOOKUP(A45,[4]ВК!A$2:D$63,3,0)</f>
        <v>9035</v>
      </c>
      <c r="D45" s="88">
        <f>VLOOKUP(A45,[4]ВК!A$2:D$63,4,0)</f>
        <v>29942</v>
      </c>
      <c r="E45" s="89">
        <f t="shared" si="0"/>
        <v>38977</v>
      </c>
      <c r="F45" s="90">
        <f t="shared" si="1"/>
        <v>0.23</v>
      </c>
      <c r="G45" s="90">
        <f t="shared" si="2"/>
        <v>0.77</v>
      </c>
    </row>
    <row r="46" spans="1:7" x14ac:dyDescent="0.25">
      <c r="A46" s="86">
        <v>560076</v>
      </c>
      <c r="B46" s="20" t="s">
        <v>62</v>
      </c>
      <c r="C46" s="88">
        <f>VLOOKUP(A46,[4]ВК!A$2:D$63,3,0)</f>
        <v>2526</v>
      </c>
      <c r="D46" s="88">
        <f>VLOOKUP(A46,[4]ВК!A$2:D$63,4,0)</f>
        <v>9193</v>
      </c>
      <c r="E46" s="89">
        <f t="shared" si="0"/>
        <v>11719</v>
      </c>
      <c r="F46" s="90">
        <f t="shared" si="1"/>
        <v>0.22</v>
      </c>
      <c r="G46" s="90">
        <f t="shared" si="2"/>
        <v>0.78</v>
      </c>
    </row>
    <row r="47" spans="1:7" x14ac:dyDescent="0.25">
      <c r="A47" s="86">
        <v>560077</v>
      </c>
      <c r="B47" s="20" t="s">
        <v>63</v>
      </c>
      <c r="C47" s="88">
        <f>VLOOKUP(A47,[4]ВК!A$2:D$63,3,0)</f>
        <v>2242</v>
      </c>
      <c r="D47" s="88">
        <f>VLOOKUP(A47,[4]ВК!A$2:D$63,4,0)</f>
        <v>10950</v>
      </c>
      <c r="E47" s="89">
        <f t="shared" si="0"/>
        <v>13192</v>
      </c>
      <c r="F47" s="90">
        <f t="shared" si="1"/>
        <v>0.17</v>
      </c>
      <c r="G47" s="90">
        <f t="shared" si="2"/>
        <v>0.83</v>
      </c>
    </row>
    <row r="48" spans="1:7" x14ac:dyDescent="0.25">
      <c r="A48" s="86">
        <v>560078</v>
      </c>
      <c r="B48" s="20" t="s">
        <v>64</v>
      </c>
      <c r="C48" s="88">
        <f>VLOOKUP(A48,[4]ВК!A$2:D$63,3,0)</f>
        <v>11239</v>
      </c>
      <c r="D48" s="88">
        <f>VLOOKUP(A48,[4]ВК!A$2:D$63,4,0)</f>
        <v>34121</v>
      </c>
      <c r="E48" s="89">
        <f t="shared" si="0"/>
        <v>45360</v>
      </c>
      <c r="F48" s="90">
        <f t="shared" si="1"/>
        <v>0.25</v>
      </c>
      <c r="G48" s="90">
        <f t="shared" si="2"/>
        <v>0.75</v>
      </c>
    </row>
    <row r="49" spans="1:7" x14ac:dyDescent="0.25">
      <c r="A49" s="86">
        <v>560079</v>
      </c>
      <c r="B49" s="20" t="s">
        <v>65</v>
      </c>
      <c r="C49" s="88">
        <f>VLOOKUP(A49,[4]ВК!A$2:D$63,3,0)</f>
        <v>9753</v>
      </c>
      <c r="D49" s="88">
        <f>VLOOKUP(A49,[4]ВК!A$2:D$63,4,0)</f>
        <v>33541</v>
      </c>
      <c r="E49" s="89">
        <f t="shared" si="0"/>
        <v>43294</v>
      </c>
      <c r="F49" s="90">
        <f t="shared" si="1"/>
        <v>0.23</v>
      </c>
      <c r="G49" s="90">
        <f t="shared" si="2"/>
        <v>0.77</v>
      </c>
    </row>
    <row r="50" spans="1:7" x14ac:dyDescent="0.25">
      <c r="A50" s="86">
        <v>560080</v>
      </c>
      <c r="B50" s="20" t="s">
        <v>66</v>
      </c>
      <c r="C50" s="88">
        <f>VLOOKUP(A50,[4]ВК!A$2:D$63,3,0)</f>
        <v>5203</v>
      </c>
      <c r="D50" s="88">
        <f>VLOOKUP(A50,[4]ВК!A$2:D$63,4,0)</f>
        <v>17570</v>
      </c>
      <c r="E50" s="89">
        <f t="shared" si="0"/>
        <v>22773</v>
      </c>
      <c r="F50" s="90">
        <f t="shared" si="1"/>
        <v>0.23</v>
      </c>
      <c r="G50" s="90">
        <f t="shared" si="2"/>
        <v>0.77</v>
      </c>
    </row>
    <row r="51" spans="1:7" x14ac:dyDescent="0.25">
      <c r="A51" s="86">
        <v>560081</v>
      </c>
      <c r="B51" s="20" t="s">
        <v>67</v>
      </c>
      <c r="C51" s="88">
        <f>VLOOKUP(A51,[4]ВК!A$2:D$63,3,0)</f>
        <v>6594</v>
      </c>
      <c r="D51" s="88">
        <f>VLOOKUP(A51,[4]ВК!A$2:D$63,4,0)</f>
        <v>20118</v>
      </c>
      <c r="E51" s="89">
        <f t="shared" si="0"/>
        <v>26712</v>
      </c>
      <c r="F51" s="90">
        <f t="shared" si="1"/>
        <v>0.25</v>
      </c>
      <c r="G51" s="90">
        <f t="shared" si="2"/>
        <v>0.75</v>
      </c>
    </row>
    <row r="52" spans="1:7" x14ac:dyDescent="0.25">
      <c r="A52" s="86">
        <v>560082</v>
      </c>
      <c r="B52" s="20" t="s">
        <v>68</v>
      </c>
      <c r="C52" s="88">
        <f>VLOOKUP(A52,[4]ВК!A$2:D$63,3,0)</f>
        <v>3914</v>
      </c>
      <c r="D52" s="88">
        <f>VLOOKUP(A52,[4]ВК!A$2:D$63,4,0)</f>
        <v>15697</v>
      </c>
      <c r="E52" s="89">
        <f t="shared" si="0"/>
        <v>19611</v>
      </c>
      <c r="F52" s="90">
        <f t="shared" si="1"/>
        <v>0.2</v>
      </c>
      <c r="G52" s="90">
        <f t="shared" si="2"/>
        <v>0.8</v>
      </c>
    </row>
    <row r="53" spans="1:7" x14ac:dyDescent="0.25">
      <c r="A53" s="86">
        <v>560083</v>
      </c>
      <c r="B53" s="20" t="s">
        <v>69</v>
      </c>
      <c r="C53" s="88">
        <f>VLOOKUP(A53,[4]ВК!A$2:D$63,3,0)</f>
        <v>3335</v>
      </c>
      <c r="D53" s="88">
        <f>VLOOKUP(A53,[4]ВК!A$2:D$63,4,0)</f>
        <v>14249</v>
      </c>
      <c r="E53" s="89">
        <f t="shared" si="0"/>
        <v>17584</v>
      </c>
      <c r="F53" s="90">
        <f t="shared" si="1"/>
        <v>0.19</v>
      </c>
      <c r="G53" s="90">
        <f t="shared" si="2"/>
        <v>0.81</v>
      </c>
    </row>
    <row r="54" spans="1:7" x14ac:dyDescent="0.25">
      <c r="A54" s="86">
        <v>560084</v>
      </c>
      <c r="B54" s="20" t="s">
        <v>70</v>
      </c>
      <c r="C54" s="88">
        <f>VLOOKUP(A54,[4]ВК!A$2:D$63,3,0)</f>
        <v>7508</v>
      </c>
      <c r="D54" s="88">
        <f>VLOOKUP(A54,[4]ВК!A$2:D$63,4,0)</f>
        <v>21370</v>
      </c>
      <c r="E54" s="89">
        <f t="shared" si="0"/>
        <v>28878</v>
      </c>
      <c r="F54" s="90">
        <f t="shared" si="1"/>
        <v>0.26</v>
      </c>
      <c r="G54" s="90">
        <f t="shared" si="2"/>
        <v>0.74</v>
      </c>
    </row>
    <row r="55" spans="1:7" ht="26.25" x14ac:dyDescent="0.25">
      <c r="A55" s="86">
        <v>560085</v>
      </c>
      <c r="B55" s="20" t="s">
        <v>71</v>
      </c>
      <c r="C55" s="88">
        <f>VLOOKUP(A55,[4]ВК!A$2:D$63,3,0)</f>
        <v>581</v>
      </c>
      <c r="D55" s="88">
        <f>VLOOKUP(A55,[4]ВК!A$2:D$63,4,0)</f>
        <v>9777</v>
      </c>
      <c r="E55" s="89">
        <f t="shared" si="0"/>
        <v>10358</v>
      </c>
      <c r="F55" s="90">
        <f t="shared" si="1"/>
        <v>0.06</v>
      </c>
      <c r="G55" s="90">
        <f t="shared" si="2"/>
        <v>0.94</v>
      </c>
    </row>
    <row r="56" spans="1:7" ht="26.25" x14ac:dyDescent="0.25">
      <c r="A56" s="86">
        <v>560086</v>
      </c>
      <c r="B56" s="20" t="s">
        <v>72</v>
      </c>
      <c r="C56" s="88">
        <f>VLOOKUP(A56,[4]ВК!A$2:D$63,3,0)</f>
        <v>757</v>
      </c>
      <c r="D56" s="88">
        <f>VLOOKUP(A56,[4]ВК!A$2:D$63,4,0)</f>
        <v>18271</v>
      </c>
      <c r="E56" s="89">
        <f t="shared" si="0"/>
        <v>19028</v>
      </c>
      <c r="F56" s="90">
        <f t="shared" si="1"/>
        <v>0.04</v>
      </c>
      <c r="G56" s="90">
        <f t="shared" si="2"/>
        <v>0.96</v>
      </c>
    </row>
    <row r="57" spans="1:7" x14ac:dyDescent="0.25">
      <c r="A57" s="86">
        <v>560087</v>
      </c>
      <c r="B57" s="20" t="s">
        <v>73</v>
      </c>
      <c r="C57" s="88">
        <f>VLOOKUP(A57,[4]ВК!A$2:D$63,3,0)</f>
        <v>0</v>
      </c>
      <c r="D57" s="88">
        <f>VLOOKUP(A57,[4]ВК!A$2:D$63,4,0)</f>
        <v>23547</v>
      </c>
      <c r="E57" s="89">
        <f t="shared" si="0"/>
        <v>23547</v>
      </c>
      <c r="F57" s="90">
        <f t="shared" si="1"/>
        <v>0</v>
      </c>
      <c r="G57" s="90">
        <f t="shared" si="2"/>
        <v>1</v>
      </c>
    </row>
    <row r="58" spans="1:7" ht="26.25" x14ac:dyDescent="0.25">
      <c r="A58" s="86">
        <v>560088</v>
      </c>
      <c r="B58" s="20" t="s">
        <v>74</v>
      </c>
      <c r="C58" s="88">
        <f>VLOOKUP(A58,[4]ВК!A$2:D$63,3,0)</f>
        <v>0</v>
      </c>
      <c r="D58" s="88">
        <f>VLOOKUP(A58,[4]ВК!A$2:D$63,4,0)</f>
        <v>5521</v>
      </c>
      <c r="E58" s="89">
        <f t="shared" si="0"/>
        <v>5521</v>
      </c>
      <c r="F58" s="90">
        <f t="shared" si="1"/>
        <v>0</v>
      </c>
      <c r="G58" s="90">
        <f t="shared" si="2"/>
        <v>1</v>
      </c>
    </row>
    <row r="59" spans="1:7" ht="26.25" x14ac:dyDescent="0.25">
      <c r="A59" s="86">
        <v>560089</v>
      </c>
      <c r="B59" s="20" t="s">
        <v>75</v>
      </c>
      <c r="C59" s="88">
        <f>VLOOKUP(A59,[4]ВК!A$2:D$63,3,0)</f>
        <v>0</v>
      </c>
      <c r="D59" s="88">
        <f>VLOOKUP(A59,[4]ВК!A$2:D$63,4,0)</f>
        <v>3674</v>
      </c>
      <c r="E59" s="89">
        <f t="shared" si="0"/>
        <v>3674</v>
      </c>
      <c r="F59" s="90">
        <f t="shared" si="1"/>
        <v>0</v>
      </c>
      <c r="G59" s="90">
        <f t="shared" si="2"/>
        <v>1</v>
      </c>
    </row>
    <row r="60" spans="1:7" ht="26.25" x14ac:dyDescent="0.25">
      <c r="A60" s="86">
        <v>560096</v>
      </c>
      <c r="B60" s="20" t="s">
        <v>76</v>
      </c>
      <c r="C60" s="88">
        <f>VLOOKUP(A60,[4]ВК!A$2:D$63,3,0)</f>
        <v>38</v>
      </c>
      <c r="D60" s="88">
        <f>VLOOKUP(A60,[4]ВК!A$2:D$63,4,0)</f>
        <v>517</v>
      </c>
      <c r="E60" s="89">
        <f t="shared" si="0"/>
        <v>555</v>
      </c>
      <c r="F60" s="90">
        <f t="shared" si="1"/>
        <v>7.0000000000000007E-2</v>
      </c>
      <c r="G60" s="90">
        <f t="shared" si="2"/>
        <v>0.93</v>
      </c>
    </row>
    <row r="61" spans="1:7" x14ac:dyDescent="0.25">
      <c r="A61" s="86">
        <v>560098</v>
      </c>
      <c r="B61" s="20" t="s">
        <v>77</v>
      </c>
      <c r="C61" s="88">
        <f>VLOOKUP(A61,[4]ВК!A$2:D$63,3,0)</f>
        <v>0</v>
      </c>
      <c r="D61" s="88">
        <f>VLOOKUP(A61,[4]ВК!A$2:D$63,4,0)</f>
        <v>6019</v>
      </c>
      <c r="E61" s="89">
        <f t="shared" si="0"/>
        <v>6019</v>
      </c>
      <c r="F61" s="90">
        <f t="shared" si="1"/>
        <v>0</v>
      </c>
      <c r="G61" s="90">
        <f t="shared" si="2"/>
        <v>1</v>
      </c>
    </row>
    <row r="62" spans="1:7" ht="26.25" x14ac:dyDescent="0.25">
      <c r="A62" s="86">
        <v>560099</v>
      </c>
      <c r="B62" s="20" t="s">
        <v>78</v>
      </c>
      <c r="C62" s="88">
        <f>VLOOKUP(A62,[4]ВК!A$2:D$63,3,0)</f>
        <v>160</v>
      </c>
      <c r="D62" s="88">
        <f>VLOOKUP(A62,[4]ВК!A$2:D$63,4,0)</f>
        <v>2414</v>
      </c>
      <c r="E62" s="89">
        <f t="shared" si="0"/>
        <v>2574</v>
      </c>
      <c r="F62" s="90">
        <f t="shared" si="1"/>
        <v>0.06</v>
      </c>
      <c r="G62" s="90">
        <f t="shared" si="2"/>
        <v>0.94</v>
      </c>
    </row>
    <row r="63" spans="1:7" ht="39" x14ac:dyDescent="0.25">
      <c r="A63" s="86">
        <v>560206</v>
      </c>
      <c r="B63" s="20" t="s">
        <v>32</v>
      </c>
      <c r="C63" s="88">
        <f>VLOOKUP(A63,[4]ВК!A$2:D$63,3,0)</f>
        <v>96</v>
      </c>
      <c r="D63" s="88">
        <f>VLOOKUP(A63,[4]ВК!A$2:D$63,4,0)</f>
        <v>74693</v>
      </c>
      <c r="E63" s="89">
        <f t="shared" si="0"/>
        <v>74789</v>
      </c>
      <c r="F63" s="90">
        <f t="shared" si="1"/>
        <v>0</v>
      </c>
      <c r="G63" s="90">
        <f t="shared" si="2"/>
        <v>1</v>
      </c>
    </row>
    <row r="64" spans="1:7" ht="39" x14ac:dyDescent="0.25">
      <c r="A64" s="86">
        <v>560214</v>
      </c>
      <c r="B64" s="30" t="s">
        <v>37</v>
      </c>
      <c r="C64" s="88">
        <v>26291</v>
      </c>
      <c r="D64" s="88">
        <v>82996</v>
      </c>
      <c r="E64" s="89">
        <f t="shared" si="0"/>
        <v>109287</v>
      </c>
      <c r="F64" s="90">
        <f t="shared" si="1"/>
        <v>0.24</v>
      </c>
      <c r="G64" s="90">
        <f t="shared" si="2"/>
        <v>0.76</v>
      </c>
    </row>
    <row r="65" spans="1:7" s="39" customFormat="1" ht="14.25" x14ac:dyDescent="0.2">
      <c r="A65" s="64"/>
      <c r="B65" s="91" t="s">
        <v>126</v>
      </c>
      <c r="C65" s="92">
        <f>SUM(C5:C63)</f>
        <v>403223</v>
      </c>
      <c r="D65" s="92">
        <f>SUM(D5:D63)</f>
        <v>1412849</v>
      </c>
      <c r="E65" s="92">
        <f>SUM(E5:E63)</f>
        <v>1816072</v>
      </c>
      <c r="F65" s="93">
        <f>C65/E65</f>
        <v>0.222</v>
      </c>
      <c r="G65" s="93">
        <f>D65/E65</f>
        <v>0.77800000000000002</v>
      </c>
    </row>
  </sheetData>
  <mergeCells count="2">
    <mergeCell ref="E1:G1"/>
    <mergeCell ref="A2:G3"/>
  </mergeCells>
  <pageMargins left="0.7" right="0.7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="95" zoomScaleNormal="100" zoomScaleSheetLayoutView="95" workbookViewId="0">
      <pane xSplit="2" ySplit="5" topLeftCell="C46" activePane="bottomRight" state="frozen"/>
      <selection pane="topRight" activeCell="C1" sqref="C1"/>
      <selection pane="bottomLeft" activeCell="A6" sqref="A6"/>
      <selection pane="bottomRight" activeCell="C56" sqref="C56"/>
    </sheetView>
  </sheetViews>
  <sheetFormatPr defaultRowHeight="15" x14ac:dyDescent="0.25"/>
  <cols>
    <col min="2" max="2" width="34.5703125" customWidth="1"/>
    <col min="3" max="3" width="13.42578125" customWidth="1"/>
    <col min="4" max="5" width="16" customWidth="1"/>
    <col min="6" max="6" width="11.28515625" customWidth="1"/>
    <col min="256" max="256" width="34.5703125" customWidth="1"/>
    <col min="257" max="257" width="11.28515625" customWidth="1"/>
    <col min="258" max="259" width="16" customWidth="1"/>
    <col min="260" max="260" width="11.28515625" customWidth="1"/>
    <col min="512" max="512" width="34.5703125" customWidth="1"/>
    <col min="513" max="513" width="11.28515625" customWidth="1"/>
    <col min="514" max="515" width="16" customWidth="1"/>
    <col min="516" max="516" width="11.28515625" customWidth="1"/>
    <col min="768" max="768" width="34.5703125" customWidth="1"/>
    <col min="769" max="769" width="11.28515625" customWidth="1"/>
    <col min="770" max="771" width="16" customWidth="1"/>
    <col min="772" max="772" width="11.28515625" customWidth="1"/>
    <col min="1024" max="1024" width="34.5703125" customWidth="1"/>
    <col min="1025" max="1025" width="11.28515625" customWidth="1"/>
    <col min="1026" max="1027" width="16" customWidth="1"/>
    <col min="1028" max="1028" width="11.28515625" customWidth="1"/>
    <col min="1280" max="1280" width="34.5703125" customWidth="1"/>
    <col min="1281" max="1281" width="11.28515625" customWidth="1"/>
    <col min="1282" max="1283" width="16" customWidth="1"/>
    <col min="1284" max="1284" width="11.28515625" customWidth="1"/>
    <col min="1536" max="1536" width="34.5703125" customWidth="1"/>
    <col min="1537" max="1537" width="11.28515625" customWidth="1"/>
    <col min="1538" max="1539" width="16" customWidth="1"/>
    <col min="1540" max="1540" width="11.28515625" customWidth="1"/>
    <col min="1792" max="1792" width="34.5703125" customWidth="1"/>
    <col min="1793" max="1793" width="11.28515625" customWidth="1"/>
    <col min="1794" max="1795" width="16" customWidth="1"/>
    <col min="1796" max="1796" width="11.28515625" customWidth="1"/>
    <col min="2048" max="2048" width="34.5703125" customWidth="1"/>
    <col min="2049" max="2049" width="11.28515625" customWidth="1"/>
    <col min="2050" max="2051" width="16" customWidth="1"/>
    <col min="2052" max="2052" width="11.28515625" customWidth="1"/>
    <col min="2304" max="2304" width="34.5703125" customWidth="1"/>
    <col min="2305" max="2305" width="11.28515625" customWidth="1"/>
    <col min="2306" max="2307" width="16" customWidth="1"/>
    <col min="2308" max="2308" width="11.28515625" customWidth="1"/>
    <col min="2560" max="2560" width="34.5703125" customWidth="1"/>
    <col min="2561" max="2561" width="11.28515625" customWidth="1"/>
    <col min="2562" max="2563" width="16" customWidth="1"/>
    <col min="2564" max="2564" width="11.28515625" customWidth="1"/>
    <col min="2816" max="2816" width="34.5703125" customWidth="1"/>
    <col min="2817" max="2817" width="11.28515625" customWidth="1"/>
    <col min="2818" max="2819" width="16" customWidth="1"/>
    <col min="2820" max="2820" width="11.28515625" customWidth="1"/>
    <col min="3072" max="3072" width="34.5703125" customWidth="1"/>
    <col min="3073" max="3073" width="11.28515625" customWidth="1"/>
    <col min="3074" max="3075" width="16" customWidth="1"/>
    <col min="3076" max="3076" width="11.28515625" customWidth="1"/>
    <col min="3328" max="3328" width="34.5703125" customWidth="1"/>
    <col min="3329" max="3329" width="11.28515625" customWidth="1"/>
    <col min="3330" max="3331" width="16" customWidth="1"/>
    <col min="3332" max="3332" width="11.28515625" customWidth="1"/>
    <col min="3584" max="3584" width="34.5703125" customWidth="1"/>
    <col min="3585" max="3585" width="11.28515625" customWidth="1"/>
    <col min="3586" max="3587" width="16" customWidth="1"/>
    <col min="3588" max="3588" width="11.28515625" customWidth="1"/>
    <col min="3840" max="3840" width="34.5703125" customWidth="1"/>
    <col min="3841" max="3841" width="11.28515625" customWidth="1"/>
    <col min="3842" max="3843" width="16" customWidth="1"/>
    <col min="3844" max="3844" width="11.28515625" customWidth="1"/>
    <col min="4096" max="4096" width="34.5703125" customWidth="1"/>
    <col min="4097" max="4097" width="11.28515625" customWidth="1"/>
    <col min="4098" max="4099" width="16" customWidth="1"/>
    <col min="4100" max="4100" width="11.28515625" customWidth="1"/>
    <col min="4352" max="4352" width="34.5703125" customWidth="1"/>
    <col min="4353" max="4353" width="11.28515625" customWidth="1"/>
    <col min="4354" max="4355" width="16" customWidth="1"/>
    <col min="4356" max="4356" width="11.28515625" customWidth="1"/>
    <col min="4608" max="4608" width="34.5703125" customWidth="1"/>
    <col min="4609" max="4609" width="11.28515625" customWidth="1"/>
    <col min="4610" max="4611" width="16" customWidth="1"/>
    <col min="4612" max="4612" width="11.28515625" customWidth="1"/>
    <col min="4864" max="4864" width="34.5703125" customWidth="1"/>
    <col min="4865" max="4865" width="11.28515625" customWidth="1"/>
    <col min="4866" max="4867" width="16" customWidth="1"/>
    <col min="4868" max="4868" width="11.28515625" customWidth="1"/>
    <col min="5120" max="5120" width="34.5703125" customWidth="1"/>
    <col min="5121" max="5121" width="11.28515625" customWidth="1"/>
    <col min="5122" max="5123" width="16" customWidth="1"/>
    <col min="5124" max="5124" width="11.28515625" customWidth="1"/>
    <col min="5376" max="5376" width="34.5703125" customWidth="1"/>
    <col min="5377" max="5377" width="11.28515625" customWidth="1"/>
    <col min="5378" max="5379" width="16" customWidth="1"/>
    <col min="5380" max="5380" width="11.28515625" customWidth="1"/>
    <col min="5632" max="5632" width="34.5703125" customWidth="1"/>
    <col min="5633" max="5633" width="11.28515625" customWidth="1"/>
    <col min="5634" max="5635" width="16" customWidth="1"/>
    <col min="5636" max="5636" width="11.28515625" customWidth="1"/>
    <col min="5888" max="5888" width="34.5703125" customWidth="1"/>
    <col min="5889" max="5889" width="11.28515625" customWidth="1"/>
    <col min="5890" max="5891" width="16" customWidth="1"/>
    <col min="5892" max="5892" width="11.28515625" customWidth="1"/>
    <col min="6144" max="6144" width="34.5703125" customWidth="1"/>
    <col min="6145" max="6145" width="11.28515625" customWidth="1"/>
    <col min="6146" max="6147" width="16" customWidth="1"/>
    <col min="6148" max="6148" width="11.28515625" customWidth="1"/>
    <col min="6400" max="6400" width="34.5703125" customWidth="1"/>
    <col min="6401" max="6401" width="11.28515625" customWidth="1"/>
    <col min="6402" max="6403" width="16" customWidth="1"/>
    <col min="6404" max="6404" width="11.28515625" customWidth="1"/>
    <col min="6656" max="6656" width="34.5703125" customWidth="1"/>
    <col min="6657" max="6657" width="11.28515625" customWidth="1"/>
    <col min="6658" max="6659" width="16" customWidth="1"/>
    <col min="6660" max="6660" width="11.28515625" customWidth="1"/>
    <col min="6912" max="6912" width="34.5703125" customWidth="1"/>
    <col min="6913" max="6913" width="11.28515625" customWidth="1"/>
    <col min="6914" max="6915" width="16" customWidth="1"/>
    <col min="6916" max="6916" width="11.28515625" customWidth="1"/>
    <col min="7168" max="7168" width="34.5703125" customWidth="1"/>
    <col min="7169" max="7169" width="11.28515625" customWidth="1"/>
    <col min="7170" max="7171" width="16" customWidth="1"/>
    <col min="7172" max="7172" width="11.28515625" customWidth="1"/>
    <col min="7424" max="7424" width="34.5703125" customWidth="1"/>
    <col min="7425" max="7425" width="11.28515625" customWidth="1"/>
    <col min="7426" max="7427" width="16" customWidth="1"/>
    <col min="7428" max="7428" width="11.28515625" customWidth="1"/>
    <col min="7680" max="7680" width="34.5703125" customWidth="1"/>
    <col min="7681" max="7681" width="11.28515625" customWidth="1"/>
    <col min="7682" max="7683" width="16" customWidth="1"/>
    <col min="7684" max="7684" width="11.28515625" customWidth="1"/>
    <col min="7936" max="7936" width="34.5703125" customWidth="1"/>
    <col min="7937" max="7937" width="11.28515625" customWidth="1"/>
    <col min="7938" max="7939" width="16" customWidth="1"/>
    <col min="7940" max="7940" width="11.28515625" customWidth="1"/>
    <col min="8192" max="8192" width="34.5703125" customWidth="1"/>
    <col min="8193" max="8193" width="11.28515625" customWidth="1"/>
    <col min="8194" max="8195" width="16" customWidth="1"/>
    <col min="8196" max="8196" width="11.28515625" customWidth="1"/>
    <col min="8448" max="8448" width="34.5703125" customWidth="1"/>
    <col min="8449" max="8449" width="11.28515625" customWidth="1"/>
    <col min="8450" max="8451" width="16" customWidth="1"/>
    <col min="8452" max="8452" width="11.28515625" customWidth="1"/>
    <col min="8704" max="8704" width="34.5703125" customWidth="1"/>
    <col min="8705" max="8705" width="11.28515625" customWidth="1"/>
    <col min="8706" max="8707" width="16" customWidth="1"/>
    <col min="8708" max="8708" width="11.28515625" customWidth="1"/>
    <col min="8960" max="8960" width="34.5703125" customWidth="1"/>
    <col min="8961" max="8961" width="11.28515625" customWidth="1"/>
    <col min="8962" max="8963" width="16" customWidth="1"/>
    <col min="8964" max="8964" width="11.28515625" customWidth="1"/>
    <col min="9216" max="9216" width="34.5703125" customWidth="1"/>
    <col min="9217" max="9217" width="11.28515625" customWidth="1"/>
    <col min="9218" max="9219" width="16" customWidth="1"/>
    <col min="9220" max="9220" width="11.28515625" customWidth="1"/>
    <col min="9472" max="9472" width="34.5703125" customWidth="1"/>
    <col min="9473" max="9473" width="11.28515625" customWidth="1"/>
    <col min="9474" max="9475" width="16" customWidth="1"/>
    <col min="9476" max="9476" width="11.28515625" customWidth="1"/>
    <col min="9728" max="9728" width="34.5703125" customWidth="1"/>
    <col min="9729" max="9729" width="11.28515625" customWidth="1"/>
    <col min="9730" max="9731" width="16" customWidth="1"/>
    <col min="9732" max="9732" width="11.28515625" customWidth="1"/>
    <col min="9984" max="9984" width="34.5703125" customWidth="1"/>
    <col min="9985" max="9985" width="11.28515625" customWidth="1"/>
    <col min="9986" max="9987" width="16" customWidth="1"/>
    <col min="9988" max="9988" width="11.28515625" customWidth="1"/>
    <col min="10240" max="10240" width="34.5703125" customWidth="1"/>
    <col min="10241" max="10241" width="11.28515625" customWidth="1"/>
    <col min="10242" max="10243" width="16" customWidth="1"/>
    <col min="10244" max="10244" width="11.28515625" customWidth="1"/>
    <col min="10496" max="10496" width="34.5703125" customWidth="1"/>
    <col min="10497" max="10497" width="11.28515625" customWidth="1"/>
    <col min="10498" max="10499" width="16" customWidth="1"/>
    <col min="10500" max="10500" width="11.28515625" customWidth="1"/>
    <col min="10752" max="10752" width="34.5703125" customWidth="1"/>
    <col min="10753" max="10753" width="11.28515625" customWidth="1"/>
    <col min="10754" max="10755" width="16" customWidth="1"/>
    <col min="10756" max="10756" width="11.28515625" customWidth="1"/>
    <col min="11008" max="11008" width="34.5703125" customWidth="1"/>
    <col min="11009" max="11009" width="11.28515625" customWidth="1"/>
    <col min="11010" max="11011" width="16" customWidth="1"/>
    <col min="11012" max="11012" width="11.28515625" customWidth="1"/>
    <col min="11264" max="11264" width="34.5703125" customWidth="1"/>
    <col min="11265" max="11265" width="11.28515625" customWidth="1"/>
    <col min="11266" max="11267" width="16" customWidth="1"/>
    <col min="11268" max="11268" width="11.28515625" customWidth="1"/>
    <col min="11520" max="11520" width="34.5703125" customWidth="1"/>
    <col min="11521" max="11521" width="11.28515625" customWidth="1"/>
    <col min="11522" max="11523" width="16" customWidth="1"/>
    <col min="11524" max="11524" width="11.28515625" customWidth="1"/>
    <col min="11776" max="11776" width="34.5703125" customWidth="1"/>
    <col min="11777" max="11777" width="11.28515625" customWidth="1"/>
    <col min="11778" max="11779" width="16" customWidth="1"/>
    <col min="11780" max="11780" width="11.28515625" customWidth="1"/>
    <col min="12032" max="12032" width="34.5703125" customWidth="1"/>
    <col min="12033" max="12033" width="11.28515625" customWidth="1"/>
    <col min="12034" max="12035" width="16" customWidth="1"/>
    <col min="12036" max="12036" width="11.28515625" customWidth="1"/>
    <col min="12288" max="12288" width="34.5703125" customWidth="1"/>
    <col min="12289" max="12289" width="11.28515625" customWidth="1"/>
    <col min="12290" max="12291" width="16" customWidth="1"/>
    <col min="12292" max="12292" width="11.28515625" customWidth="1"/>
    <col min="12544" max="12544" width="34.5703125" customWidth="1"/>
    <col min="12545" max="12545" width="11.28515625" customWidth="1"/>
    <col min="12546" max="12547" width="16" customWidth="1"/>
    <col min="12548" max="12548" width="11.28515625" customWidth="1"/>
    <col min="12800" max="12800" width="34.5703125" customWidth="1"/>
    <col min="12801" max="12801" width="11.28515625" customWidth="1"/>
    <col min="12802" max="12803" width="16" customWidth="1"/>
    <col min="12804" max="12804" width="11.28515625" customWidth="1"/>
    <col min="13056" max="13056" width="34.5703125" customWidth="1"/>
    <col min="13057" max="13057" width="11.28515625" customWidth="1"/>
    <col min="13058" max="13059" width="16" customWidth="1"/>
    <col min="13060" max="13060" width="11.28515625" customWidth="1"/>
    <col min="13312" max="13312" width="34.5703125" customWidth="1"/>
    <col min="13313" max="13313" width="11.28515625" customWidth="1"/>
    <col min="13314" max="13315" width="16" customWidth="1"/>
    <col min="13316" max="13316" width="11.28515625" customWidth="1"/>
    <col min="13568" max="13568" width="34.5703125" customWidth="1"/>
    <col min="13569" max="13569" width="11.28515625" customWidth="1"/>
    <col min="13570" max="13571" width="16" customWidth="1"/>
    <col min="13572" max="13572" width="11.28515625" customWidth="1"/>
    <col min="13824" max="13824" width="34.5703125" customWidth="1"/>
    <col min="13825" max="13825" width="11.28515625" customWidth="1"/>
    <col min="13826" max="13827" width="16" customWidth="1"/>
    <col min="13828" max="13828" width="11.28515625" customWidth="1"/>
    <col min="14080" max="14080" width="34.5703125" customWidth="1"/>
    <col min="14081" max="14081" width="11.28515625" customWidth="1"/>
    <col min="14082" max="14083" width="16" customWidth="1"/>
    <col min="14084" max="14084" width="11.28515625" customWidth="1"/>
    <col min="14336" max="14336" width="34.5703125" customWidth="1"/>
    <col min="14337" max="14337" width="11.28515625" customWidth="1"/>
    <col min="14338" max="14339" width="16" customWidth="1"/>
    <col min="14340" max="14340" width="11.28515625" customWidth="1"/>
    <col min="14592" max="14592" width="34.5703125" customWidth="1"/>
    <col min="14593" max="14593" width="11.28515625" customWidth="1"/>
    <col min="14594" max="14595" width="16" customWidth="1"/>
    <col min="14596" max="14596" width="11.28515625" customWidth="1"/>
    <col min="14848" max="14848" width="34.5703125" customWidth="1"/>
    <col min="14849" max="14849" width="11.28515625" customWidth="1"/>
    <col min="14850" max="14851" width="16" customWidth="1"/>
    <col min="14852" max="14852" width="11.28515625" customWidth="1"/>
    <col min="15104" max="15104" width="34.5703125" customWidth="1"/>
    <col min="15105" max="15105" width="11.28515625" customWidth="1"/>
    <col min="15106" max="15107" width="16" customWidth="1"/>
    <col min="15108" max="15108" width="11.28515625" customWidth="1"/>
    <col min="15360" max="15360" width="34.5703125" customWidth="1"/>
    <col min="15361" max="15361" width="11.28515625" customWidth="1"/>
    <col min="15362" max="15363" width="16" customWidth="1"/>
    <col min="15364" max="15364" width="11.28515625" customWidth="1"/>
    <col min="15616" max="15616" width="34.5703125" customWidth="1"/>
    <col min="15617" max="15617" width="11.28515625" customWidth="1"/>
    <col min="15618" max="15619" width="16" customWidth="1"/>
    <col min="15620" max="15620" width="11.28515625" customWidth="1"/>
    <col min="15872" max="15872" width="34.5703125" customWidth="1"/>
    <col min="15873" max="15873" width="11.28515625" customWidth="1"/>
    <col min="15874" max="15875" width="16" customWidth="1"/>
    <col min="15876" max="15876" width="11.28515625" customWidth="1"/>
    <col min="16128" max="16128" width="34.5703125" customWidth="1"/>
    <col min="16129" max="16129" width="11.28515625" customWidth="1"/>
    <col min="16130" max="16131" width="16" customWidth="1"/>
    <col min="16132" max="16132" width="11.28515625" customWidth="1"/>
  </cols>
  <sheetData>
    <row r="1" spans="1:7" ht="48" customHeight="1" x14ac:dyDescent="0.25">
      <c r="A1" s="54"/>
      <c r="B1" s="39"/>
      <c r="C1" s="39"/>
      <c r="D1" s="187" t="s">
        <v>200</v>
      </c>
      <c r="E1" s="187"/>
      <c r="F1" s="187"/>
      <c r="G1" s="187"/>
    </row>
    <row r="2" spans="1:7" ht="43.5" customHeight="1" x14ac:dyDescent="0.25">
      <c r="A2" s="228" t="s">
        <v>138</v>
      </c>
      <c r="B2" s="228"/>
      <c r="C2" s="228"/>
      <c r="D2" s="228"/>
      <c r="E2" s="228"/>
      <c r="F2" s="228"/>
      <c r="G2" s="228"/>
    </row>
    <row r="3" spans="1:7" ht="26.25" customHeight="1" x14ac:dyDescent="0.25">
      <c r="A3" s="229" t="s">
        <v>139</v>
      </c>
      <c r="B3" s="229"/>
      <c r="C3" s="229"/>
      <c r="D3" s="229"/>
      <c r="E3" s="229"/>
      <c r="F3" s="229"/>
      <c r="G3" s="229"/>
    </row>
    <row r="4" spans="1:7" s="118" customFormat="1" ht="78" customHeight="1" x14ac:dyDescent="0.2">
      <c r="A4" s="230" t="s">
        <v>84</v>
      </c>
      <c r="B4" s="230" t="s">
        <v>85</v>
      </c>
      <c r="C4" s="147" t="s">
        <v>140</v>
      </c>
      <c r="D4" s="148" t="s">
        <v>141</v>
      </c>
      <c r="E4" s="149" t="s">
        <v>142</v>
      </c>
      <c r="F4" s="150" t="s">
        <v>143</v>
      </c>
      <c r="G4" s="137" t="s">
        <v>90</v>
      </c>
    </row>
    <row r="5" spans="1:7" s="118" customFormat="1" ht="11.25" x14ac:dyDescent="0.2">
      <c r="A5" s="231"/>
      <c r="B5" s="231"/>
      <c r="C5" s="127" t="s">
        <v>93</v>
      </c>
      <c r="D5" s="127" t="s">
        <v>93</v>
      </c>
      <c r="E5" s="127" t="s">
        <v>93</v>
      </c>
      <c r="F5" s="127" t="s">
        <v>93</v>
      </c>
      <c r="G5" s="127" t="s">
        <v>93</v>
      </c>
    </row>
    <row r="6" spans="1:7" x14ac:dyDescent="0.25">
      <c r="A6" s="19">
        <v>560002</v>
      </c>
      <c r="B6" s="20" t="s">
        <v>9</v>
      </c>
      <c r="C6" s="22">
        <v>10</v>
      </c>
      <c r="D6" s="22">
        <v>42</v>
      </c>
      <c r="E6" s="46">
        <v>0.23810000000000001</v>
      </c>
      <c r="F6" s="24">
        <v>0.54</v>
      </c>
      <c r="G6" s="25">
        <f>F6*VLOOKUP(A6,'[5]6Весовые коэф.'!$A$6:$G$65,7,0)</f>
        <v>0.54</v>
      </c>
    </row>
    <row r="7" spans="1:7" ht="26.25" x14ac:dyDescent="0.25">
      <c r="A7" s="19">
        <v>560014</v>
      </c>
      <c r="B7" s="20" t="s">
        <v>20</v>
      </c>
      <c r="C7" s="22">
        <v>0</v>
      </c>
      <c r="D7" s="22">
        <v>2</v>
      </c>
      <c r="E7" s="46">
        <v>0</v>
      </c>
      <c r="F7" s="24">
        <v>0</v>
      </c>
      <c r="G7" s="25">
        <f>F7*VLOOKUP(A7,'[5]6Весовые коэф.'!$A$6:$G$65,7,0)</f>
        <v>0</v>
      </c>
    </row>
    <row r="8" spans="1:7" x14ac:dyDescent="0.25">
      <c r="A8" s="19">
        <v>560017</v>
      </c>
      <c r="B8" s="20" t="s">
        <v>21</v>
      </c>
      <c r="C8" s="22">
        <v>16</v>
      </c>
      <c r="D8" s="22">
        <v>153</v>
      </c>
      <c r="E8" s="46">
        <v>0.1046</v>
      </c>
      <c r="F8" s="24">
        <v>0.21</v>
      </c>
      <c r="G8" s="25">
        <f>F8*VLOOKUP(A8,'[5]6Весовые коэф.'!$A$6:$G$65,7,0)</f>
        <v>0.21</v>
      </c>
    </row>
    <row r="9" spans="1:7" x14ac:dyDescent="0.25">
      <c r="A9" s="19">
        <v>560019</v>
      </c>
      <c r="B9" s="20" t="s">
        <v>22</v>
      </c>
      <c r="C9" s="22">
        <v>46</v>
      </c>
      <c r="D9" s="22">
        <v>166</v>
      </c>
      <c r="E9" s="46">
        <v>0.27710000000000001</v>
      </c>
      <c r="F9" s="24">
        <v>0.64</v>
      </c>
      <c r="G9" s="25">
        <f>F9*VLOOKUP(A9,'[5]6Весовые коэф.'!$A$6:$G$65,7,0)</f>
        <v>0.61</v>
      </c>
    </row>
    <row r="10" spans="1:7" x14ac:dyDescent="0.25">
      <c r="A10" s="19">
        <v>560021</v>
      </c>
      <c r="B10" s="20" t="s">
        <v>23</v>
      </c>
      <c r="C10" s="22">
        <v>15</v>
      </c>
      <c r="D10" s="22">
        <v>149</v>
      </c>
      <c r="E10" s="46">
        <v>0.1007</v>
      </c>
      <c r="F10" s="24">
        <v>0.2</v>
      </c>
      <c r="G10" s="25">
        <f>F10*VLOOKUP(A10,'[5]6Весовые коэф.'!$A$6:$G$65,7,0)</f>
        <v>0.12</v>
      </c>
    </row>
    <row r="11" spans="1:7" x14ac:dyDescent="0.25">
      <c r="A11" s="19">
        <v>560022</v>
      </c>
      <c r="B11" s="20" t="s">
        <v>24</v>
      </c>
      <c r="C11" s="22">
        <v>23</v>
      </c>
      <c r="D11" s="22">
        <v>174</v>
      </c>
      <c r="E11" s="46">
        <v>0.13220000000000001</v>
      </c>
      <c r="F11" s="24">
        <v>0.28000000000000003</v>
      </c>
      <c r="G11" s="25">
        <f>F11*VLOOKUP(A11,'[5]6Весовые коэф.'!$A$6:$G$65,7,0)</f>
        <v>0.21</v>
      </c>
    </row>
    <row r="12" spans="1:7" x14ac:dyDescent="0.25">
      <c r="A12" s="19">
        <v>560024</v>
      </c>
      <c r="B12" s="20" t="s">
        <v>25</v>
      </c>
      <c r="C12" s="22">
        <v>0</v>
      </c>
      <c r="D12" s="22">
        <v>1</v>
      </c>
      <c r="E12" s="46">
        <v>0</v>
      </c>
      <c r="F12" s="24">
        <v>0</v>
      </c>
      <c r="G12" s="25">
        <f>F12*VLOOKUP(A12,'[5]6Весовые коэф.'!$A$6:$G$65,7,0)</f>
        <v>0</v>
      </c>
    </row>
    <row r="13" spans="1:7" ht="26.25" x14ac:dyDescent="0.25">
      <c r="A13" s="19">
        <v>560026</v>
      </c>
      <c r="B13" s="20" t="s">
        <v>26</v>
      </c>
      <c r="C13" s="22">
        <v>50</v>
      </c>
      <c r="D13" s="22">
        <v>212</v>
      </c>
      <c r="E13" s="46">
        <v>0.23580000000000001</v>
      </c>
      <c r="F13" s="24">
        <v>0.54</v>
      </c>
      <c r="G13" s="25">
        <f>F13*VLOOKUP(A13,'[5]6Весовые коэф.'!$A$6:$G$65,7,0)</f>
        <v>0.45</v>
      </c>
    </row>
    <row r="14" spans="1:7" x14ac:dyDescent="0.25">
      <c r="A14" s="19">
        <v>560032</v>
      </c>
      <c r="B14" s="20" t="s">
        <v>28</v>
      </c>
      <c r="C14" s="22">
        <v>8</v>
      </c>
      <c r="D14" s="22">
        <v>55</v>
      </c>
      <c r="E14" s="46">
        <v>0.14549999999999999</v>
      </c>
      <c r="F14" s="24">
        <v>0.31</v>
      </c>
      <c r="G14" s="25">
        <f>F14*VLOOKUP(A14,'[5]6Весовые коэф.'!$A$6:$G$65,7,0)</f>
        <v>0.31</v>
      </c>
    </row>
    <row r="15" spans="1:7" x14ac:dyDescent="0.25">
      <c r="A15" s="19">
        <v>560033</v>
      </c>
      <c r="B15" s="20" t="s">
        <v>29</v>
      </c>
      <c r="C15" s="22">
        <v>17</v>
      </c>
      <c r="D15" s="22">
        <v>100</v>
      </c>
      <c r="E15" s="46">
        <v>0.17</v>
      </c>
      <c r="F15" s="24">
        <v>0.37</v>
      </c>
      <c r="G15" s="25">
        <f>F15*VLOOKUP(A15,'[5]6Весовые коэф.'!$A$6:$G$65,7,0)</f>
        <v>0.37</v>
      </c>
    </row>
    <row r="16" spans="1:7" x14ac:dyDescent="0.25">
      <c r="A16" s="19">
        <v>560034</v>
      </c>
      <c r="B16" s="20" t="s">
        <v>30</v>
      </c>
      <c r="C16" s="22">
        <v>10</v>
      </c>
      <c r="D16" s="22">
        <v>90</v>
      </c>
      <c r="E16" s="46">
        <v>0.1111</v>
      </c>
      <c r="F16" s="24">
        <v>0.22</v>
      </c>
      <c r="G16" s="25">
        <f>F16*VLOOKUP(A16,'[5]6Весовые коэф.'!$A$6:$G$65,7,0)</f>
        <v>0.22</v>
      </c>
    </row>
    <row r="17" spans="1:7" x14ac:dyDescent="0.25">
      <c r="A17" s="19">
        <v>560035</v>
      </c>
      <c r="B17" s="20" t="s">
        <v>31</v>
      </c>
      <c r="C17" s="22">
        <v>0</v>
      </c>
      <c r="D17" s="22">
        <v>0</v>
      </c>
      <c r="E17" s="46">
        <v>0</v>
      </c>
      <c r="F17" s="24">
        <v>0</v>
      </c>
      <c r="G17" s="25">
        <f>F17*VLOOKUP(A17,'[5]6Весовые коэф.'!$A$6:$G$65,7,0)</f>
        <v>0</v>
      </c>
    </row>
    <row r="18" spans="1:7" x14ac:dyDescent="0.25">
      <c r="A18" s="19">
        <v>560036</v>
      </c>
      <c r="B18" s="20" t="s">
        <v>27</v>
      </c>
      <c r="C18" s="22">
        <v>27</v>
      </c>
      <c r="D18" s="22">
        <v>111</v>
      </c>
      <c r="E18" s="46">
        <v>0.2432</v>
      </c>
      <c r="F18" s="24">
        <v>0.55000000000000004</v>
      </c>
      <c r="G18" s="25">
        <f>F18*VLOOKUP(A18,'[5]6Весовые коэф.'!$A$6:$G$65,7,0)</f>
        <v>0.45</v>
      </c>
    </row>
    <row r="19" spans="1:7" x14ac:dyDescent="0.25">
      <c r="A19" s="19">
        <v>560041</v>
      </c>
      <c r="B19" s="20" t="s">
        <v>33</v>
      </c>
      <c r="C19" s="22">
        <v>0</v>
      </c>
      <c r="D19" s="22">
        <v>3</v>
      </c>
      <c r="E19" s="46">
        <v>0</v>
      </c>
      <c r="F19" s="24">
        <v>0</v>
      </c>
      <c r="G19" s="25">
        <f>F19*VLOOKUP(A19,'[5]6Весовые коэф.'!$A$6:$G$65,7,0)</f>
        <v>0</v>
      </c>
    </row>
    <row r="20" spans="1:7" x14ac:dyDescent="0.25">
      <c r="A20" s="19">
        <v>560043</v>
      </c>
      <c r="B20" s="20" t="s">
        <v>34</v>
      </c>
      <c r="C20" s="22">
        <v>11</v>
      </c>
      <c r="D20" s="22">
        <v>52</v>
      </c>
      <c r="E20" s="46">
        <v>0.21149999999999999</v>
      </c>
      <c r="F20" s="24">
        <v>0.47</v>
      </c>
      <c r="G20" s="25">
        <f>F20*VLOOKUP(A20,'[5]6Весовые коэф.'!$A$6:$G$65,7,0)</f>
        <v>0.38</v>
      </c>
    </row>
    <row r="21" spans="1:7" x14ac:dyDescent="0.25">
      <c r="A21" s="19">
        <v>560045</v>
      </c>
      <c r="B21" s="20" t="s">
        <v>35</v>
      </c>
      <c r="C21" s="22">
        <v>5</v>
      </c>
      <c r="D21" s="22">
        <v>77</v>
      </c>
      <c r="E21" s="46">
        <v>6.4899999999999999E-2</v>
      </c>
      <c r="F21" s="24">
        <v>0.11</v>
      </c>
      <c r="G21" s="25">
        <f>F21*VLOOKUP(A21,'[5]6Весовые коэф.'!$A$6:$G$65,7,0)</f>
        <v>0.08</v>
      </c>
    </row>
    <row r="22" spans="1:7" x14ac:dyDescent="0.25">
      <c r="A22" s="19">
        <v>560047</v>
      </c>
      <c r="B22" s="20" t="s">
        <v>36</v>
      </c>
      <c r="C22" s="22">
        <v>19</v>
      </c>
      <c r="D22" s="22">
        <v>101</v>
      </c>
      <c r="E22" s="46">
        <v>0.18809999999999999</v>
      </c>
      <c r="F22" s="24">
        <v>0.42</v>
      </c>
      <c r="G22" s="25">
        <f>F22*VLOOKUP(A22,'[5]6Весовые коэф.'!$A$6:$G$65,7,0)</f>
        <v>0.33</v>
      </c>
    </row>
    <row r="23" spans="1:7" x14ac:dyDescent="0.25">
      <c r="A23" s="19">
        <v>560052</v>
      </c>
      <c r="B23" s="20" t="s">
        <v>38</v>
      </c>
      <c r="C23" s="22">
        <v>5</v>
      </c>
      <c r="D23" s="22">
        <v>77</v>
      </c>
      <c r="E23" s="46">
        <v>6.4899999999999999E-2</v>
      </c>
      <c r="F23" s="24">
        <v>0.11</v>
      </c>
      <c r="G23" s="25">
        <f>F23*VLOOKUP(A23,'[5]6Весовые коэф.'!$A$6:$G$65,7,0)</f>
        <v>0.08</v>
      </c>
    </row>
    <row r="24" spans="1:7" x14ac:dyDescent="0.25">
      <c r="A24" s="19">
        <v>560053</v>
      </c>
      <c r="B24" s="20" t="s">
        <v>39</v>
      </c>
      <c r="C24" s="22">
        <v>5</v>
      </c>
      <c r="D24" s="22">
        <v>45</v>
      </c>
      <c r="E24" s="46">
        <v>0.1111</v>
      </c>
      <c r="F24" s="24">
        <v>0.22</v>
      </c>
      <c r="G24" s="25">
        <f>F24*VLOOKUP(A24,'[5]6Весовые коэф.'!$A$6:$G$65,7,0)</f>
        <v>0.17</v>
      </c>
    </row>
    <row r="25" spans="1:7" x14ac:dyDescent="0.25">
      <c r="A25" s="19">
        <v>560054</v>
      </c>
      <c r="B25" s="20" t="s">
        <v>40</v>
      </c>
      <c r="C25" s="22">
        <v>6</v>
      </c>
      <c r="D25" s="22">
        <v>38</v>
      </c>
      <c r="E25" s="46">
        <v>0.15790000000000001</v>
      </c>
      <c r="F25" s="24">
        <v>0.34</v>
      </c>
      <c r="G25" s="25">
        <f>F25*VLOOKUP(A25,'[5]6Весовые коэф.'!$A$6:$G$65,7,0)</f>
        <v>0.26</v>
      </c>
    </row>
    <row r="26" spans="1:7" x14ac:dyDescent="0.25">
      <c r="A26" s="19">
        <v>560055</v>
      </c>
      <c r="B26" s="20" t="s">
        <v>41</v>
      </c>
      <c r="C26" s="22">
        <v>4</v>
      </c>
      <c r="D26" s="22">
        <v>36</v>
      </c>
      <c r="E26" s="46">
        <v>0.1111</v>
      </c>
      <c r="F26" s="24">
        <v>0.22</v>
      </c>
      <c r="G26" s="25">
        <f>F26*VLOOKUP(A26,'[5]6Весовые коэф.'!$A$6:$G$65,7,0)</f>
        <v>0.18</v>
      </c>
    </row>
    <row r="27" spans="1:7" x14ac:dyDescent="0.25">
      <c r="A27" s="19">
        <v>560056</v>
      </c>
      <c r="B27" s="20" t="s">
        <v>42</v>
      </c>
      <c r="C27" s="22">
        <v>9</v>
      </c>
      <c r="D27" s="22">
        <v>42</v>
      </c>
      <c r="E27" s="46">
        <v>0.21429999999999999</v>
      </c>
      <c r="F27" s="24">
        <v>0.48</v>
      </c>
      <c r="G27" s="25">
        <f>F27*VLOOKUP(A27,'[5]6Весовые коэф.'!$A$6:$G$65,7,0)</f>
        <v>0.39</v>
      </c>
    </row>
    <row r="28" spans="1:7" x14ac:dyDescent="0.25">
      <c r="A28" s="19">
        <v>560057</v>
      </c>
      <c r="B28" s="20" t="s">
        <v>43</v>
      </c>
      <c r="C28" s="22">
        <v>11</v>
      </c>
      <c r="D28" s="22">
        <v>45</v>
      </c>
      <c r="E28" s="46">
        <v>0.24440000000000001</v>
      </c>
      <c r="F28" s="24">
        <v>0.56000000000000005</v>
      </c>
      <c r="G28" s="25">
        <f>F28*VLOOKUP(A28,'[5]6Весовые коэф.'!$A$6:$G$65,7,0)</f>
        <v>0.44</v>
      </c>
    </row>
    <row r="29" spans="1:7" x14ac:dyDescent="0.25">
      <c r="A29" s="19">
        <v>560058</v>
      </c>
      <c r="B29" s="20" t="s">
        <v>44</v>
      </c>
      <c r="C29" s="22">
        <v>9</v>
      </c>
      <c r="D29" s="22">
        <v>133</v>
      </c>
      <c r="E29" s="46">
        <v>6.7699999999999996E-2</v>
      </c>
      <c r="F29" s="24">
        <v>0.12</v>
      </c>
      <c r="G29" s="25">
        <f>F29*VLOOKUP(A29,'[5]6Весовые коэф.'!$A$6:$G$65,7,0)</f>
        <v>0.09</v>
      </c>
    </row>
    <row r="30" spans="1:7" x14ac:dyDescent="0.25">
      <c r="A30" s="19">
        <v>560059</v>
      </c>
      <c r="B30" s="20" t="s">
        <v>45</v>
      </c>
      <c r="C30" s="22">
        <v>19</v>
      </c>
      <c r="D30" s="22">
        <v>44</v>
      </c>
      <c r="E30" s="46">
        <v>0.43180000000000002</v>
      </c>
      <c r="F30" s="24">
        <v>1.03</v>
      </c>
      <c r="G30" s="25">
        <f>F30*VLOOKUP(A30,'[5]6Весовые коэф.'!$A$6:$G$65,7,0)</f>
        <v>0.82</v>
      </c>
    </row>
    <row r="31" spans="1:7" x14ac:dyDescent="0.25">
      <c r="A31" s="19">
        <v>560060</v>
      </c>
      <c r="B31" s="20" t="s">
        <v>46</v>
      </c>
      <c r="C31" s="22">
        <v>3</v>
      </c>
      <c r="D31" s="22">
        <v>12</v>
      </c>
      <c r="E31" s="46">
        <v>0.25</v>
      </c>
      <c r="F31" s="24">
        <v>0.56999999999999995</v>
      </c>
      <c r="G31" s="25">
        <f>F31*VLOOKUP(A31,'[5]6Весовые коэф.'!$A$6:$G$65,7,0)</f>
        <v>0.44</v>
      </c>
    </row>
    <row r="32" spans="1:7" x14ac:dyDescent="0.25">
      <c r="A32" s="19">
        <v>560061</v>
      </c>
      <c r="B32" s="20" t="s">
        <v>47</v>
      </c>
      <c r="C32" s="22">
        <v>3</v>
      </c>
      <c r="D32" s="22">
        <v>38</v>
      </c>
      <c r="E32" s="46">
        <v>7.8899999999999998E-2</v>
      </c>
      <c r="F32" s="24">
        <v>0.14000000000000001</v>
      </c>
      <c r="G32" s="25">
        <f>F32*VLOOKUP(A32,'[5]6Весовые коэф.'!$A$6:$G$65,7,0)</f>
        <v>0.11</v>
      </c>
    </row>
    <row r="33" spans="1:7" x14ac:dyDescent="0.25">
      <c r="A33" s="19">
        <v>560062</v>
      </c>
      <c r="B33" s="20" t="s">
        <v>48</v>
      </c>
      <c r="C33" s="22">
        <v>2</v>
      </c>
      <c r="D33" s="22">
        <v>28</v>
      </c>
      <c r="E33" s="46">
        <v>7.1400000000000005E-2</v>
      </c>
      <c r="F33" s="24">
        <v>0.12</v>
      </c>
      <c r="G33" s="25">
        <f>F33*VLOOKUP(A33,'[5]6Весовые коэф.'!$A$6:$G$65,7,0)</f>
        <v>0.1</v>
      </c>
    </row>
    <row r="34" spans="1:7" x14ac:dyDescent="0.25">
      <c r="A34" s="19">
        <v>560063</v>
      </c>
      <c r="B34" s="20" t="s">
        <v>49</v>
      </c>
      <c r="C34" s="22">
        <v>1</v>
      </c>
      <c r="D34" s="22">
        <v>25</v>
      </c>
      <c r="E34" s="46">
        <v>0.04</v>
      </c>
      <c r="F34" s="24">
        <v>0.05</v>
      </c>
      <c r="G34" s="25">
        <f>F34*VLOOKUP(A34,'[5]6Весовые коэф.'!$A$6:$G$65,7,0)</f>
        <v>0.04</v>
      </c>
    </row>
    <row r="35" spans="1:7" x14ac:dyDescent="0.25">
      <c r="A35" s="19">
        <v>560064</v>
      </c>
      <c r="B35" s="20" t="s">
        <v>50</v>
      </c>
      <c r="C35" s="22">
        <v>20</v>
      </c>
      <c r="D35" s="22">
        <v>77</v>
      </c>
      <c r="E35" s="46">
        <v>0.25969999999999999</v>
      </c>
      <c r="F35" s="24">
        <v>0.6</v>
      </c>
      <c r="G35" s="25">
        <f>F35*VLOOKUP(A35,'[5]6Весовые коэф.'!$A$6:$G$65,7,0)</f>
        <v>0.46</v>
      </c>
    </row>
    <row r="36" spans="1:7" x14ac:dyDescent="0.25">
      <c r="A36" s="19">
        <v>560065</v>
      </c>
      <c r="B36" s="20" t="s">
        <v>51</v>
      </c>
      <c r="C36" s="22">
        <v>13</v>
      </c>
      <c r="D36" s="22">
        <v>35</v>
      </c>
      <c r="E36" s="46">
        <v>0.37140000000000001</v>
      </c>
      <c r="F36" s="24">
        <v>0.87</v>
      </c>
      <c r="G36" s="25">
        <f>F36*VLOOKUP(A36,'[5]6Весовые коэф.'!$A$6:$G$65,7,0)</f>
        <v>0.7</v>
      </c>
    </row>
    <row r="37" spans="1:7" x14ac:dyDescent="0.25">
      <c r="A37" s="19">
        <v>560066</v>
      </c>
      <c r="B37" s="20" t="s">
        <v>52</v>
      </c>
      <c r="C37" s="22">
        <v>4</v>
      </c>
      <c r="D37" s="22">
        <v>23</v>
      </c>
      <c r="E37" s="46">
        <v>0.1739</v>
      </c>
      <c r="F37" s="24">
        <v>0.38</v>
      </c>
      <c r="G37" s="25">
        <f>F37*VLOOKUP(A37,'[5]6Весовые коэф.'!$A$6:$G$65,7,0)</f>
        <v>0.3</v>
      </c>
    </row>
    <row r="38" spans="1:7" x14ac:dyDescent="0.25">
      <c r="A38" s="19">
        <v>560067</v>
      </c>
      <c r="B38" s="20" t="s">
        <v>53</v>
      </c>
      <c r="C38" s="22">
        <v>11</v>
      </c>
      <c r="D38" s="22">
        <v>46</v>
      </c>
      <c r="E38" s="46">
        <v>0.23910000000000001</v>
      </c>
      <c r="F38" s="24">
        <v>0.54</v>
      </c>
      <c r="G38" s="25">
        <f>F38*VLOOKUP(A38,'[5]6Весовые коэф.'!$A$6:$G$65,7,0)</f>
        <v>0.41</v>
      </c>
    </row>
    <row r="39" spans="1:7" x14ac:dyDescent="0.25">
      <c r="A39" s="19">
        <v>560068</v>
      </c>
      <c r="B39" s="20" t="s">
        <v>54</v>
      </c>
      <c r="C39" s="22">
        <v>12</v>
      </c>
      <c r="D39" s="22">
        <v>76</v>
      </c>
      <c r="E39" s="46">
        <v>0.15790000000000001</v>
      </c>
      <c r="F39" s="24">
        <v>0.34</v>
      </c>
      <c r="G39" s="25">
        <f>F39*VLOOKUP(A39,'[5]6Весовые коэф.'!$A$6:$G$65,7,0)</f>
        <v>0.27</v>
      </c>
    </row>
    <row r="40" spans="1:7" x14ac:dyDescent="0.25">
      <c r="A40" s="19">
        <v>560069</v>
      </c>
      <c r="B40" s="20" t="s">
        <v>55</v>
      </c>
      <c r="C40" s="22">
        <v>2</v>
      </c>
      <c r="D40" s="22">
        <v>36</v>
      </c>
      <c r="E40" s="46">
        <v>5.5599999999999997E-2</v>
      </c>
      <c r="F40" s="24">
        <v>0.08</v>
      </c>
      <c r="G40" s="25">
        <f>F40*VLOOKUP(A40,'[5]6Весовые коэф.'!$A$6:$G$65,7,0)</f>
        <v>0.06</v>
      </c>
    </row>
    <row r="41" spans="1:7" x14ac:dyDescent="0.25">
      <c r="A41" s="19">
        <v>560070</v>
      </c>
      <c r="B41" s="20" t="s">
        <v>56</v>
      </c>
      <c r="C41" s="22">
        <v>37</v>
      </c>
      <c r="D41" s="22">
        <v>116</v>
      </c>
      <c r="E41" s="46">
        <v>0.31900000000000001</v>
      </c>
      <c r="F41" s="24">
        <v>0.74</v>
      </c>
      <c r="G41" s="25">
        <f>F41*VLOOKUP(A41,'[5]6Весовые коэф.'!$A$6:$G$65,7,0)</f>
        <v>0.56000000000000005</v>
      </c>
    </row>
    <row r="42" spans="1:7" x14ac:dyDescent="0.25">
      <c r="A42" s="19">
        <v>560071</v>
      </c>
      <c r="B42" s="20" t="s">
        <v>57</v>
      </c>
      <c r="C42" s="22">
        <v>4</v>
      </c>
      <c r="D42" s="22">
        <v>36</v>
      </c>
      <c r="E42" s="46">
        <v>0.1111</v>
      </c>
      <c r="F42" s="24">
        <v>0.22</v>
      </c>
      <c r="G42" s="25">
        <f>F42*VLOOKUP(A42,'[5]6Весовые коэф.'!$A$6:$G$65,7,0)</f>
        <v>0.17</v>
      </c>
    </row>
    <row r="43" spans="1:7" x14ac:dyDescent="0.25">
      <c r="A43" s="19">
        <v>560072</v>
      </c>
      <c r="B43" s="20" t="s">
        <v>58</v>
      </c>
      <c r="C43" s="22">
        <v>1</v>
      </c>
      <c r="D43" s="22">
        <v>46</v>
      </c>
      <c r="E43" s="46">
        <v>2.1700000000000001E-2</v>
      </c>
      <c r="F43" s="24">
        <v>0</v>
      </c>
      <c r="G43" s="25">
        <f>F43*VLOOKUP(A43,'[5]6Весовые коэф.'!$A$6:$G$65,7,0)</f>
        <v>0</v>
      </c>
    </row>
    <row r="44" spans="1:7" x14ac:dyDescent="0.25">
      <c r="A44" s="19">
        <v>560073</v>
      </c>
      <c r="B44" s="20" t="s">
        <v>59</v>
      </c>
      <c r="C44" s="22">
        <v>2</v>
      </c>
      <c r="D44" s="22">
        <v>26</v>
      </c>
      <c r="E44" s="46">
        <v>7.6899999999999996E-2</v>
      </c>
      <c r="F44" s="24">
        <v>0.14000000000000001</v>
      </c>
      <c r="G44" s="25">
        <f>F44*VLOOKUP(A44,'[5]6Весовые коэф.'!$A$6:$G$65,7,0)</f>
        <v>0.12</v>
      </c>
    </row>
    <row r="45" spans="1:7" x14ac:dyDescent="0.25">
      <c r="A45" s="19">
        <v>560074</v>
      </c>
      <c r="B45" s="20" t="s">
        <v>60</v>
      </c>
      <c r="C45" s="22">
        <v>8</v>
      </c>
      <c r="D45" s="22">
        <v>49</v>
      </c>
      <c r="E45" s="46">
        <v>0.1633</v>
      </c>
      <c r="F45" s="24">
        <v>0.35</v>
      </c>
      <c r="G45" s="25">
        <f>F45*VLOOKUP(A45,'[5]6Весовые коэф.'!$A$6:$G$65,7,0)</f>
        <v>0.27</v>
      </c>
    </row>
    <row r="46" spans="1:7" x14ac:dyDescent="0.25">
      <c r="A46" s="19">
        <v>560075</v>
      </c>
      <c r="B46" s="20" t="s">
        <v>61</v>
      </c>
      <c r="C46" s="22">
        <v>25</v>
      </c>
      <c r="D46" s="22">
        <v>112</v>
      </c>
      <c r="E46" s="46">
        <v>0.22320000000000001</v>
      </c>
      <c r="F46" s="24">
        <v>0.5</v>
      </c>
      <c r="G46" s="25">
        <f>F46*VLOOKUP(A46,'[5]6Весовые коэф.'!$A$6:$G$65,7,0)</f>
        <v>0.39</v>
      </c>
    </row>
    <row r="47" spans="1:7" x14ac:dyDescent="0.25">
      <c r="A47" s="19">
        <v>560076</v>
      </c>
      <c r="B47" s="20" t="s">
        <v>62</v>
      </c>
      <c r="C47" s="22">
        <v>0</v>
      </c>
      <c r="D47" s="22">
        <v>16</v>
      </c>
      <c r="E47" s="46">
        <v>0</v>
      </c>
      <c r="F47" s="24">
        <v>0</v>
      </c>
      <c r="G47" s="25">
        <f>F47*VLOOKUP(A47,'[5]6Весовые коэф.'!$A$6:$G$65,7,0)</f>
        <v>0</v>
      </c>
    </row>
    <row r="48" spans="1:7" x14ac:dyDescent="0.25">
      <c r="A48" s="19">
        <v>560077</v>
      </c>
      <c r="B48" s="20" t="s">
        <v>63</v>
      </c>
      <c r="C48" s="22">
        <v>4</v>
      </c>
      <c r="D48" s="22">
        <v>31</v>
      </c>
      <c r="E48" s="46">
        <v>0.129</v>
      </c>
      <c r="F48" s="24">
        <v>0.27</v>
      </c>
      <c r="G48" s="25">
        <f>F48*VLOOKUP(A48,'[5]6Весовые коэф.'!$A$6:$G$65,7,0)</f>
        <v>0.22</v>
      </c>
    </row>
    <row r="49" spans="1:7" x14ac:dyDescent="0.25">
      <c r="A49" s="19">
        <v>560078</v>
      </c>
      <c r="B49" s="20" t="s">
        <v>64</v>
      </c>
      <c r="C49" s="22">
        <v>13</v>
      </c>
      <c r="D49" s="22">
        <v>84</v>
      </c>
      <c r="E49" s="46">
        <v>0.15479999999999999</v>
      </c>
      <c r="F49" s="24">
        <v>0.33</v>
      </c>
      <c r="G49" s="25">
        <f>F49*VLOOKUP(A49,'[5]6Весовые коэф.'!$A$6:$G$65,7,0)</f>
        <v>0.25</v>
      </c>
    </row>
    <row r="50" spans="1:7" x14ac:dyDescent="0.25">
      <c r="A50" s="19">
        <v>560079</v>
      </c>
      <c r="B50" s="20" t="s">
        <v>65</v>
      </c>
      <c r="C50" s="22">
        <v>30</v>
      </c>
      <c r="D50" s="22">
        <v>115</v>
      </c>
      <c r="E50" s="46">
        <v>0.26090000000000002</v>
      </c>
      <c r="F50" s="24">
        <v>0.6</v>
      </c>
      <c r="G50" s="25">
        <f>F50*VLOOKUP(A50,'[5]6Весовые коэф.'!$A$6:$G$65,7,0)</f>
        <v>0.46</v>
      </c>
    </row>
    <row r="51" spans="1:7" x14ac:dyDescent="0.25">
      <c r="A51" s="19">
        <v>560080</v>
      </c>
      <c r="B51" s="20" t="s">
        <v>66</v>
      </c>
      <c r="C51" s="22">
        <v>7</v>
      </c>
      <c r="D51" s="22">
        <v>44</v>
      </c>
      <c r="E51" s="46">
        <v>0.15909999999999999</v>
      </c>
      <c r="F51" s="24">
        <v>0.34</v>
      </c>
      <c r="G51" s="25">
        <f>F51*VLOOKUP(A51,'[5]6Весовые коэф.'!$A$6:$G$65,7,0)</f>
        <v>0.26</v>
      </c>
    </row>
    <row r="52" spans="1:7" x14ac:dyDescent="0.25">
      <c r="A52" s="19">
        <v>560081</v>
      </c>
      <c r="B52" s="20" t="s">
        <v>67</v>
      </c>
      <c r="C52" s="22">
        <v>14</v>
      </c>
      <c r="D52" s="22">
        <v>49</v>
      </c>
      <c r="E52" s="46">
        <v>0.28570000000000001</v>
      </c>
      <c r="F52" s="24">
        <v>0.66</v>
      </c>
      <c r="G52" s="25">
        <f>F52*VLOOKUP(A52,'[5]6Весовые коэф.'!$A$6:$G$65,7,0)</f>
        <v>0.5</v>
      </c>
    </row>
    <row r="53" spans="1:7" x14ac:dyDescent="0.25">
      <c r="A53" s="19">
        <v>560082</v>
      </c>
      <c r="B53" s="20" t="s">
        <v>68</v>
      </c>
      <c r="C53" s="22">
        <v>4</v>
      </c>
      <c r="D53" s="22">
        <v>40</v>
      </c>
      <c r="E53" s="46">
        <v>0.1</v>
      </c>
      <c r="F53" s="24">
        <v>0.2</v>
      </c>
      <c r="G53" s="25">
        <f>F53*VLOOKUP(A53,'[5]6Весовые коэф.'!$A$6:$G$65,7,0)</f>
        <v>0.16</v>
      </c>
    </row>
    <row r="54" spans="1:7" x14ac:dyDescent="0.25">
      <c r="A54" s="19">
        <v>560083</v>
      </c>
      <c r="B54" s="20" t="s">
        <v>69</v>
      </c>
      <c r="C54" s="22">
        <v>11</v>
      </c>
      <c r="D54" s="22">
        <v>46</v>
      </c>
      <c r="E54" s="46">
        <v>0.23910000000000001</v>
      </c>
      <c r="F54" s="24">
        <v>0.54</v>
      </c>
      <c r="G54" s="25">
        <f>F54*VLOOKUP(A54,'[5]6Весовые коэф.'!$A$6:$G$65,7,0)</f>
        <v>0.44</v>
      </c>
    </row>
    <row r="55" spans="1:7" x14ac:dyDescent="0.25">
      <c r="A55" s="19">
        <v>560084</v>
      </c>
      <c r="B55" s="20" t="s">
        <v>70</v>
      </c>
      <c r="C55" s="22">
        <v>2</v>
      </c>
      <c r="D55" s="22">
        <v>21</v>
      </c>
      <c r="E55" s="46">
        <v>9.5200000000000007E-2</v>
      </c>
      <c r="F55" s="24">
        <v>0.18</v>
      </c>
      <c r="G55" s="25">
        <f>F55*VLOOKUP(A55,'[5]6Весовые коэф.'!$A$6:$G$65,7,0)</f>
        <v>0.13</v>
      </c>
    </row>
    <row r="56" spans="1:7" ht="26.25" x14ac:dyDescent="0.25">
      <c r="A56" s="19">
        <v>560085</v>
      </c>
      <c r="B56" s="20" t="s">
        <v>71</v>
      </c>
      <c r="C56" s="22">
        <v>0</v>
      </c>
      <c r="D56" s="22">
        <v>0</v>
      </c>
      <c r="E56" s="46">
        <v>0</v>
      </c>
      <c r="F56" s="24">
        <v>0</v>
      </c>
      <c r="G56" s="25">
        <f>F56*VLOOKUP(A56,'[5]6Весовые коэф.'!$A$6:$G$65,7,0)</f>
        <v>0</v>
      </c>
    </row>
    <row r="57" spans="1:7" x14ac:dyDescent="0.25">
      <c r="A57" s="19">
        <v>560086</v>
      </c>
      <c r="B57" s="20" t="s">
        <v>72</v>
      </c>
      <c r="C57" s="22">
        <v>4</v>
      </c>
      <c r="D57" s="22">
        <v>47</v>
      </c>
      <c r="E57" s="46">
        <v>8.5099999999999995E-2</v>
      </c>
      <c r="F57" s="24">
        <v>0.16</v>
      </c>
      <c r="G57" s="25">
        <f>F57*VLOOKUP(A57,'[5]6Весовые коэф.'!$A$6:$G$65,7,0)</f>
        <v>0.15</v>
      </c>
    </row>
    <row r="58" spans="1:7" x14ac:dyDescent="0.25">
      <c r="A58" s="19">
        <v>560087</v>
      </c>
      <c r="B58" s="20" t="s">
        <v>73</v>
      </c>
      <c r="C58" s="22">
        <v>10</v>
      </c>
      <c r="D58" s="22">
        <v>50</v>
      </c>
      <c r="E58" s="46">
        <v>0.2</v>
      </c>
      <c r="F58" s="24">
        <v>0.45</v>
      </c>
      <c r="G58" s="25">
        <f>F58*VLOOKUP(A58,'[5]6Весовые коэф.'!$A$6:$G$65,7,0)</f>
        <v>0.45</v>
      </c>
    </row>
    <row r="59" spans="1:7" ht="26.25" x14ac:dyDescent="0.25">
      <c r="A59" s="19">
        <v>560088</v>
      </c>
      <c r="B59" s="20" t="s">
        <v>74</v>
      </c>
      <c r="C59" s="22">
        <v>1</v>
      </c>
      <c r="D59" s="22">
        <v>10</v>
      </c>
      <c r="E59" s="46">
        <v>0.1</v>
      </c>
      <c r="F59" s="24">
        <v>0.2</v>
      </c>
      <c r="G59" s="25">
        <f>F59*VLOOKUP(A59,'[5]6Весовые коэф.'!$A$6:$G$65,7,0)</f>
        <v>0.2</v>
      </c>
    </row>
    <row r="60" spans="1:7" ht="26.25" x14ac:dyDescent="0.25">
      <c r="A60" s="19">
        <v>560089</v>
      </c>
      <c r="B60" s="20" t="s">
        <v>75</v>
      </c>
      <c r="C60" s="22">
        <v>3</v>
      </c>
      <c r="D60" s="22">
        <v>11</v>
      </c>
      <c r="E60" s="46">
        <v>0.2727</v>
      </c>
      <c r="F60" s="24">
        <v>0.63</v>
      </c>
      <c r="G60" s="25">
        <f>F60*VLOOKUP(A60,'[5]6Весовые коэф.'!$A$6:$G$65,7,0)</f>
        <v>0.63</v>
      </c>
    </row>
    <row r="61" spans="1:7" ht="26.25" x14ac:dyDescent="0.25">
      <c r="A61" s="19">
        <v>560096</v>
      </c>
      <c r="B61" s="20" t="s">
        <v>76</v>
      </c>
      <c r="C61" s="22">
        <v>1</v>
      </c>
      <c r="D61" s="22">
        <v>1</v>
      </c>
      <c r="E61" s="46">
        <v>1</v>
      </c>
      <c r="F61" s="24">
        <v>2.5</v>
      </c>
      <c r="G61" s="25">
        <f>F61*VLOOKUP(A61,'[5]6Весовые коэф.'!$A$6:$G$65,7,0)</f>
        <v>2.33</v>
      </c>
    </row>
    <row r="62" spans="1:7" x14ac:dyDescent="0.25">
      <c r="A62" s="19">
        <v>560098</v>
      </c>
      <c r="B62" s="20" t="s">
        <v>77</v>
      </c>
      <c r="C62" s="22">
        <v>1</v>
      </c>
      <c r="D62" s="22">
        <v>3</v>
      </c>
      <c r="E62" s="46">
        <v>0.33329999999999999</v>
      </c>
      <c r="F62" s="24">
        <v>0.78</v>
      </c>
      <c r="G62" s="25">
        <f>F62*VLOOKUP(A62,'[5]6Весовые коэф.'!$A$6:$G$65,7,0)</f>
        <v>0.78</v>
      </c>
    </row>
    <row r="63" spans="1:7" ht="26.25" x14ac:dyDescent="0.25">
      <c r="A63" s="19">
        <v>560099</v>
      </c>
      <c r="B63" s="20" t="s">
        <v>78</v>
      </c>
      <c r="C63" s="22">
        <v>1</v>
      </c>
      <c r="D63" s="22">
        <v>9</v>
      </c>
      <c r="E63" s="46">
        <v>0.1111</v>
      </c>
      <c r="F63" s="24">
        <v>0.22</v>
      </c>
      <c r="G63" s="25">
        <f>F63*VLOOKUP(A63,'[5]6Весовые коэф.'!$A$6:$G$65,7,0)</f>
        <v>0.21</v>
      </c>
    </row>
    <row r="64" spans="1:7" ht="26.25" x14ac:dyDescent="0.25">
      <c r="A64" s="19">
        <v>560206</v>
      </c>
      <c r="B64" s="20" t="s">
        <v>32</v>
      </c>
      <c r="C64" s="22">
        <v>37</v>
      </c>
      <c r="D64" s="22">
        <v>201</v>
      </c>
      <c r="E64" s="46">
        <v>0.18410000000000001</v>
      </c>
      <c r="F64" s="24">
        <v>0.41</v>
      </c>
      <c r="G64" s="25">
        <f>F64*VLOOKUP(A64,'[5]6Весовые коэф.'!$A$6:$G$65,7,0)</f>
        <v>0.41</v>
      </c>
    </row>
    <row r="65" spans="1:7" ht="26.25" x14ac:dyDescent="0.25">
      <c r="A65" s="29">
        <v>560214</v>
      </c>
      <c r="B65" s="30" t="s">
        <v>37</v>
      </c>
      <c r="C65" s="22">
        <v>0</v>
      </c>
      <c r="D65" s="22">
        <v>0</v>
      </c>
      <c r="E65" s="46">
        <v>0</v>
      </c>
      <c r="F65" s="24">
        <v>0</v>
      </c>
      <c r="G65" s="25">
        <f>F65*VLOOKUP(A65,'[5]6Весовые коэф.'!$A$6:$G$65,7,0)</f>
        <v>0</v>
      </c>
    </row>
    <row r="66" spans="1:7" x14ac:dyDescent="0.25">
      <c r="A66" s="32"/>
      <c r="B66" s="33" t="s">
        <v>126</v>
      </c>
      <c r="C66" s="49">
        <v>616</v>
      </c>
      <c r="D66" s="49">
        <v>3507</v>
      </c>
      <c r="E66" s="46">
        <v>0.17560000000000001</v>
      </c>
      <c r="F66" s="24"/>
      <c r="G66" s="25"/>
    </row>
  </sheetData>
  <mergeCells count="5">
    <mergeCell ref="A2:G2"/>
    <mergeCell ref="A3:G3"/>
    <mergeCell ref="A4:A5"/>
    <mergeCell ref="B4:B5"/>
    <mergeCell ref="D1:G1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3" zoomScaleNormal="100" zoomScaleSheetLayoutView="93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M8" sqref="M8"/>
    </sheetView>
  </sheetViews>
  <sheetFormatPr defaultRowHeight="15" x14ac:dyDescent="0.25"/>
  <cols>
    <col min="2" max="2" width="34.42578125" customWidth="1"/>
    <col min="7" max="7" width="14.140625" customWidth="1"/>
    <col min="8" max="8" width="12.140625" customWidth="1"/>
    <col min="15" max="15" width="12.140625" customWidth="1"/>
    <col min="256" max="256" width="34.42578125" customWidth="1"/>
    <col min="261" max="261" width="14.140625" customWidth="1"/>
    <col min="262" max="262" width="12.140625" customWidth="1"/>
    <col min="269" max="269" width="12.140625" customWidth="1"/>
    <col min="512" max="512" width="34.42578125" customWidth="1"/>
    <col min="517" max="517" width="14.140625" customWidth="1"/>
    <col min="518" max="518" width="12.140625" customWidth="1"/>
    <col min="525" max="525" width="12.140625" customWidth="1"/>
    <col min="768" max="768" width="34.42578125" customWidth="1"/>
    <col min="773" max="773" width="14.140625" customWidth="1"/>
    <col min="774" max="774" width="12.140625" customWidth="1"/>
    <col min="781" max="781" width="12.140625" customWidth="1"/>
    <col min="1024" max="1024" width="34.42578125" customWidth="1"/>
    <col min="1029" max="1029" width="14.140625" customWidth="1"/>
    <col min="1030" max="1030" width="12.140625" customWidth="1"/>
    <col min="1037" max="1037" width="12.140625" customWidth="1"/>
    <col min="1280" max="1280" width="34.42578125" customWidth="1"/>
    <col min="1285" max="1285" width="14.140625" customWidth="1"/>
    <col min="1286" max="1286" width="12.140625" customWidth="1"/>
    <col min="1293" max="1293" width="12.140625" customWidth="1"/>
    <col min="1536" max="1536" width="34.42578125" customWidth="1"/>
    <col min="1541" max="1541" width="14.140625" customWidth="1"/>
    <col min="1542" max="1542" width="12.140625" customWidth="1"/>
    <col min="1549" max="1549" width="12.140625" customWidth="1"/>
    <col min="1792" max="1792" width="34.42578125" customWidth="1"/>
    <col min="1797" max="1797" width="14.140625" customWidth="1"/>
    <col min="1798" max="1798" width="12.140625" customWidth="1"/>
    <col min="1805" max="1805" width="12.140625" customWidth="1"/>
    <col min="2048" max="2048" width="34.42578125" customWidth="1"/>
    <col min="2053" max="2053" width="14.140625" customWidth="1"/>
    <col min="2054" max="2054" width="12.140625" customWidth="1"/>
    <col min="2061" max="2061" width="12.140625" customWidth="1"/>
    <col min="2304" max="2304" width="34.42578125" customWidth="1"/>
    <col min="2309" max="2309" width="14.140625" customWidth="1"/>
    <col min="2310" max="2310" width="12.140625" customWidth="1"/>
    <col min="2317" max="2317" width="12.140625" customWidth="1"/>
    <col min="2560" max="2560" width="34.42578125" customWidth="1"/>
    <col min="2565" max="2565" width="14.140625" customWidth="1"/>
    <col min="2566" max="2566" width="12.140625" customWidth="1"/>
    <col min="2573" max="2573" width="12.140625" customWidth="1"/>
    <col min="2816" max="2816" width="34.42578125" customWidth="1"/>
    <col min="2821" max="2821" width="14.140625" customWidth="1"/>
    <col min="2822" max="2822" width="12.140625" customWidth="1"/>
    <col min="2829" max="2829" width="12.140625" customWidth="1"/>
    <col min="3072" max="3072" width="34.42578125" customWidth="1"/>
    <col min="3077" max="3077" width="14.140625" customWidth="1"/>
    <col min="3078" max="3078" width="12.140625" customWidth="1"/>
    <col min="3085" max="3085" width="12.140625" customWidth="1"/>
    <col min="3328" max="3328" width="34.42578125" customWidth="1"/>
    <col min="3333" max="3333" width="14.140625" customWidth="1"/>
    <col min="3334" max="3334" width="12.140625" customWidth="1"/>
    <col min="3341" max="3341" width="12.140625" customWidth="1"/>
    <col min="3584" max="3584" width="34.42578125" customWidth="1"/>
    <col min="3589" max="3589" width="14.140625" customWidth="1"/>
    <col min="3590" max="3590" width="12.140625" customWidth="1"/>
    <col min="3597" max="3597" width="12.140625" customWidth="1"/>
    <col min="3840" max="3840" width="34.42578125" customWidth="1"/>
    <col min="3845" max="3845" width="14.140625" customWidth="1"/>
    <col min="3846" max="3846" width="12.140625" customWidth="1"/>
    <col min="3853" max="3853" width="12.140625" customWidth="1"/>
    <col min="4096" max="4096" width="34.42578125" customWidth="1"/>
    <col min="4101" max="4101" width="14.140625" customWidth="1"/>
    <col min="4102" max="4102" width="12.140625" customWidth="1"/>
    <col min="4109" max="4109" width="12.140625" customWidth="1"/>
    <col min="4352" max="4352" width="34.42578125" customWidth="1"/>
    <col min="4357" max="4357" width="14.140625" customWidth="1"/>
    <col min="4358" max="4358" width="12.140625" customWidth="1"/>
    <col min="4365" max="4365" width="12.140625" customWidth="1"/>
    <col min="4608" max="4608" width="34.42578125" customWidth="1"/>
    <col min="4613" max="4613" width="14.140625" customWidth="1"/>
    <col min="4614" max="4614" width="12.140625" customWidth="1"/>
    <col min="4621" max="4621" width="12.140625" customWidth="1"/>
    <col min="4864" max="4864" width="34.42578125" customWidth="1"/>
    <col min="4869" max="4869" width="14.140625" customWidth="1"/>
    <col min="4870" max="4870" width="12.140625" customWidth="1"/>
    <col min="4877" max="4877" width="12.140625" customWidth="1"/>
    <col min="5120" max="5120" width="34.42578125" customWidth="1"/>
    <col min="5125" max="5125" width="14.140625" customWidth="1"/>
    <col min="5126" max="5126" width="12.140625" customWidth="1"/>
    <col min="5133" max="5133" width="12.140625" customWidth="1"/>
    <col min="5376" max="5376" width="34.42578125" customWidth="1"/>
    <col min="5381" max="5381" width="14.140625" customWidth="1"/>
    <col min="5382" max="5382" width="12.140625" customWidth="1"/>
    <col min="5389" max="5389" width="12.140625" customWidth="1"/>
    <col min="5632" max="5632" width="34.42578125" customWidth="1"/>
    <col min="5637" max="5637" width="14.140625" customWidth="1"/>
    <col min="5638" max="5638" width="12.140625" customWidth="1"/>
    <col min="5645" max="5645" width="12.140625" customWidth="1"/>
    <col min="5888" max="5888" width="34.42578125" customWidth="1"/>
    <col min="5893" max="5893" width="14.140625" customWidth="1"/>
    <col min="5894" max="5894" width="12.140625" customWidth="1"/>
    <col min="5901" max="5901" width="12.140625" customWidth="1"/>
    <col min="6144" max="6144" width="34.42578125" customWidth="1"/>
    <col min="6149" max="6149" width="14.140625" customWidth="1"/>
    <col min="6150" max="6150" width="12.140625" customWidth="1"/>
    <col min="6157" max="6157" width="12.140625" customWidth="1"/>
    <col min="6400" max="6400" width="34.42578125" customWidth="1"/>
    <col min="6405" max="6405" width="14.140625" customWidth="1"/>
    <col min="6406" max="6406" width="12.140625" customWidth="1"/>
    <col min="6413" max="6413" width="12.140625" customWidth="1"/>
    <col min="6656" max="6656" width="34.42578125" customWidth="1"/>
    <col min="6661" max="6661" width="14.140625" customWidth="1"/>
    <col min="6662" max="6662" width="12.140625" customWidth="1"/>
    <col min="6669" max="6669" width="12.140625" customWidth="1"/>
    <col min="6912" max="6912" width="34.42578125" customWidth="1"/>
    <col min="6917" max="6917" width="14.140625" customWidth="1"/>
    <col min="6918" max="6918" width="12.140625" customWidth="1"/>
    <col min="6925" max="6925" width="12.140625" customWidth="1"/>
    <col min="7168" max="7168" width="34.42578125" customWidth="1"/>
    <col min="7173" max="7173" width="14.140625" customWidth="1"/>
    <col min="7174" max="7174" width="12.140625" customWidth="1"/>
    <col min="7181" max="7181" width="12.140625" customWidth="1"/>
    <col min="7424" max="7424" width="34.42578125" customWidth="1"/>
    <col min="7429" max="7429" width="14.140625" customWidth="1"/>
    <col min="7430" max="7430" width="12.140625" customWidth="1"/>
    <col min="7437" max="7437" width="12.140625" customWidth="1"/>
    <col min="7680" max="7680" width="34.42578125" customWidth="1"/>
    <col min="7685" max="7685" width="14.140625" customWidth="1"/>
    <col min="7686" max="7686" width="12.140625" customWidth="1"/>
    <col min="7693" max="7693" width="12.140625" customWidth="1"/>
    <col min="7936" max="7936" width="34.42578125" customWidth="1"/>
    <col min="7941" max="7941" width="14.140625" customWidth="1"/>
    <col min="7942" max="7942" width="12.140625" customWidth="1"/>
    <col min="7949" max="7949" width="12.140625" customWidth="1"/>
    <col min="8192" max="8192" width="34.42578125" customWidth="1"/>
    <col min="8197" max="8197" width="14.140625" customWidth="1"/>
    <col min="8198" max="8198" width="12.140625" customWidth="1"/>
    <col min="8205" max="8205" width="12.140625" customWidth="1"/>
    <col min="8448" max="8448" width="34.42578125" customWidth="1"/>
    <col min="8453" max="8453" width="14.140625" customWidth="1"/>
    <col min="8454" max="8454" width="12.140625" customWidth="1"/>
    <col min="8461" max="8461" width="12.140625" customWidth="1"/>
    <col min="8704" max="8704" width="34.42578125" customWidth="1"/>
    <col min="8709" max="8709" width="14.140625" customWidth="1"/>
    <col min="8710" max="8710" width="12.140625" customWidth="1"/>
    <col min="8717" max="8717" width="12.140625" customWidth="1"/>
    <col min="8960" max="8960" width="34.42578125" customWidth="1"/>
    <col min="8965" max="8965" width="14.140625" customWidth="1"/>
    <col min="8966" max="8966" width="12.140625" customWidth="1"/>
    <col min="8973" max="8973" width="12.140625" customWidth="1"/>
    <col min="9216" max="9216" width="34.42578125" customWidth="1"/>
    <col min="9221" max="9221" width="14.140625" customWidth="1"/>
    <col min="9222" max="9222" width="12.140625" customWidth="1"/>
    <col min="9229" max="9229" width="12.140625" customWidth="1"/>
    <col min="9472" max="9472" width="34.42578125" customWidth="1"/>
    <col min="9477" max="9477" width="14.140625" customWidth="1"/>
    <col min="9478" max="9478" width="12.140625" customWidth="1"/>
    <col min="9485" max="9485" width="12.140625" customWidth="1"/>
    <col min="9728" max="9728" width="34.42578125" customWidth="1"/>
    <col min="9733" max="9733" width="14.140625" customWidth="1"/>
    <col min="9734" max="9734" width="12.140625" customWidth="1"/>
    <col min="9741" max="9741" width="12.140625" customWidth="1"/>
    <col min="9984" max="9984" width="34.42578125" customWidth="1"/>
    <col min="9989" max="9989" width="14.140625" customWidth="1"/>
    <col min="9990" max="9990" width="12.140625" customWidth="1"/>
    <col min="9997" max="9997" width="12.140625" customWidth="1"/>
    <col min="10240" max="10240" width="34.42578125" customWidth="1"/>
    <col min="10245" max="10245" width="14.140625" customWidth="1"/>
    <col min="10246" max="10246" width="12.140625" customWidth="1"/>
    <col min="10253" max="10253" width="12.140625" customWidth="1"/>
    <col min="10496" max="10496" width="34.42578125" customWidth="1"/>
    <col min="10501" max="10501" width="14.140625" customWidth="1"/>
    <col min="10502" max="10502" width="12.140625" customWidth="1"/>
    <col min="10509" max="10509" width="12.140625" customWidth="1"/>
    <col min="10752" max="10752" width="34.42578125" customWidth="1"/>
    <col min="10757" max="10757" width="14.140625" customWidth="1"/>
    <col min="10758" max="10758" width="12.140625" customWidth="1"/>
    <col min="10765" max="10765" width="12.140625" customWidth="1"/>
    <col min="11008" max="11008" width="34.42578125" customWidth="1"/>
    <col min="11013" max="11013" width="14.140625" customWidth="1"/>
    <col min="11014" max="11014" width="12.140625" customWidth="1"/>
    <col min="11021" max="11021" width="12.140625" customWidth="1"/>
    <col min="11264" max="11264" width="34.42578125" customWidth="1"/>
    <col min="11269" max="11269" width="14.140625" customWidth="1"/>
    <col min="11270" max="11270" width="12.140625" customWidth="1"/>
    <col min="11277" max="11277" width="12.140625" customWidth="1"/>
    <col min="11520" max="11520" width="34.42578125" customWidth="1"/>
    <col min="11525" max="11525" width="14.140625" customWidth="1"/>
    <col min="11526" max="11526" width="12.140625" customWidth="1"/>
    <col min="11533" max="11533" width="12.140625" customWidth="1"/>
    <col min="11776" max="11776" width="34.42578125" customWidth="1"/>
    <col min="11781" max="11781" width="14.140625" customWidth="1"/>
    <col min="11782" max="11782" width="12.140625" customWidth="1"/>
    <col min="11789" max="11789" width="12.140625" customWidth="1"/>
    <col min="12032" max="12032" width="34.42578125" customWidth="1"/>
    <col min="12037" max="12037" width="14.140625" customWidth="1"/>
    <col min="12038" max="12038" width="12.140625" customWidth="1"/>
    <col min="12045" max="12045" width="12.140625" customWidth="1"/>
    <col min="12288" max="12288" width="34.42578125" customWidth="1"/>
    <col min="12293" max="12293" width="14.140625" customWidth="1"/>
    <col min="12294" max="12294" width="12.140625" customWidth="1"/>
    <col min="12301" max="12301" width="12.140625" customWidth="1"/>
    <col min="12544" max="12544" width="34.42578125" customWidth="1"/>
    <col min="12549" max="12549" width="14.140625" customWidth="1"/>
    <col min="12550" max="12550" width="12.140625" customWidth="1"/>
    <col min="12557" max="12557" width="12.140625" customWidth="1"/>
    <col min="12800" max="12800" width="34.42578125" customWidth="1"/>
    <col min="12805" max="12805" width="14.140625" customWidth="1"/>
    <col min="12806" max="12806" width="12.140625" customWidth="1"/>
    <col min="12813" max="12813" width="12.140625" customWidth="1"/>
    <col min="13056" max="13056" width="34.42578125" customWidth="1"/>
    <col min="13061" max="13061" width="14.140625" customWidth="1"/>
    <col min="13062" max="13062" width="12.140625" customWidth="1"/>
    <col min="13069" max="13069" width="12.140625" customWidth="1"/>
    <col min="13312" max="13312" width="34.42578125" customWidth="1"/>
    <col min="13317" max="13317" width="14.140625" customWidth="1"/>
    <col min="13318" max="13318" width="12.140625" customWidth="1"/>
    <col min="13325" max="13325" width="12.140625" customWidth="1"/>
    <col min="13568" max="13568" width="34.42578125" customWidth="1"/>
    <col min="13573" max="13573" width="14.140625" customWidth="1"/>
    <col min="13574" max="13574" width="12.140625" customWidth="1"/>
    <col min="13581" max="13581" width="12.140625" customWidth="1"/>
    <col min="13824" max="13824" width="34.42578125" customWidth="1"/>
    <col min="13829" max="13829" width="14.140625" customWidth="1"/>
    <col min="13830" max="13830" width="12.140625" customWidth="1"/>
    <col min="13837" max="13837" width="12.140625" customWidth="1"/>
    <col min="14080" max="14080" width="34.42578125" customWidth="1"/>
    <col min="14085" max="14085" width="14.140625" customWidth="1"/>
    <col min="14086" max="14086" width="12.140625" customWidth="1"/>
    <col min="14093" max="14093" width="12.140625" customWidth="1"/>
    <col min="14336" max="14336" width="34.42578125" customWidth="1"/>
    <col min="14341" max="14341" width="14.140625" customWidth="1"/>
    <col min="14342" max="14342" width="12.140625" customWidth="1"/>
    <col min="14349" max="14349" width="12.140625" customWidth="1"/>
    <col min="14592" max="14592" width="34.42578125" customWidth="1"/>
    <col min="14597" max="14597" width="14.140625" customWidth="1"/>
    <col min="14598" max="14598" width="12.140625" customWidth="1"/>
    <col min="14605" max="14605" width="12.140625" customWidth="1"/>
    <col min="14848" max="14848" width="34.42578125" customWidth="1"/>
    <col min="14853" max="14853" width="14.140625" customWidth="1"/>
    <col min="14854" max="14854" width="12.140625" customWidth="1"/>
    <col min="14861" max="14861" width="12.140625" customWidth="1"/>
    <col min="15104" max="15104" width="34.42578125" customWidth="1"/>
    <col min="15109" max="15109" width="14.140625" customWidth="1"/>
    <col min="15110" max="15110" width="12.140625" customWidth="1"/>
    <col min="15117" max="15117" width="12.140625" customWidth="1"/>
    <col min="15360" max="15360" width="34.42578125" customWidth="1"/>
    <col min="15365" max="15365" width="14.140625" customWidth="1"/>
    <col min="15366" max="15366" width="12.140625" customWidth="1"/>
    <col min="15373" max="15373" width="12.140625" customWidth="1"/>
    <col min="15616" max="15616" width="34.42578125" customWidth="1"/>
    <col min="15621" max="15621" width="14.140625" customWidth="1"/>
    <col min="15622" max="15622" width="12.140625" customWidth="1"/>
    <col min="15629" max="15629" width="12.140625" customWidth="1"/>
    <col min="15872" max="15872" width="34.42578125" customWidth="1"/>
    <col min="15877" max="15877" width="14.140625" customWidth="1"/>
    <col min="15878" max="15878" width="12.140625" customWidth="1"/>
    <col min="15885" max="15885" width="12.140625" customWidth="1"/>
    <col min="16128" max="16128" width="34.42578125" customWidth="1"/>
    <col min="16133" max="16133" width="14.140625" customWidth="1"/>
    <col min="16134" max="16134" width="12.140625" customWidth="1"/>
    <col min="16141" max="16141" width="12.140625" customWidth="1"/>
  </cols>
  <sheetData>
    <row r="1" spans="1:15" ht="36.75" customHeight="1" x14ac:dyDescent="0.25">
      <c r="A1" s="54"/>
      <c r="B1" s="39"/>
      <c r="C1" s="39"/>
      <c r="D1" s="39"/>
      <c r="E1" s="39"/>
      <c r="F1" s="39"/>
      <c r="G1" s="15"/>
      <c r="H1" s="85"/>
      <c r="I1" s="15"/>
      <c r="J1" s="15"/>
      <c r="K1" s="39"/>
      <c r="L1" s="187" t="s">
        <v>199</v>
      </c>
      <c r="M1" s="187"/>
      <c r="N1" s="187"/>
      <c r="O1" s="187"/>
    </row>
    <row r="2" spans="1:15" ht="18" x14ac:dyDescent="0.25">
      <c r="A2" s="228" t="s">
        <v>132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30" customHeight="1" x14ac:dyDescent="0.25">
      <c r="A3" s="229" t="s">
        <v>133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s="118" customFormat="1" ht="57.75" customHeight="1" x14ac:dyDescent="0.2">
      <c r="A4" s="230" t="s">
        <v>84</v>
      </c>
      <c r="B4" s="230" t="s">
        <v>85</v>
      </c>
      <c r="C4" s="234" t="s">
        <v>134</v>
      </c>
      <c r="D4" s="235"/>
      <c r="E4" s="236" t="s">
        <v>135</v>
      </c>
      <c r="F4" s="237"/>
      <c r="G4" s="238" t="s">
        <v>136</v>
      </c>
      <c r="H4" s="239"/>
      <c r="I4" s="240" t="s">
        <v>137</v>
      </c>
      <c r="J4" s="241"/>
      <c r="K4" s="242" t="s">
        <v>90</v>
      </c>
      <c r="L4" s="243"/>
      <c r="M4" s="232" t="s">
        <v>91</v>
      </c>
      <c r="N4" s="233"/>
      <c r="O4" s="144" t="s">
        <v>125</v>
      </c>
    </row>
    <row r="5" spans="1:15" s="118" customFormat="1" ht="22.5" x14ac:dyDescent="0.2">
      <c r="A5" s="231"/>
      <c r="B5" s="231"/>
      <c r="C5" s="127" t="s">
        <v>93</v>
      </c>
      <c r="D5" s="127" t="s">
        <v>94</v>
      </c>
      <c r="E5" s="127" t="s">
        <v>93</v>
      </c>
      <c r="F5" s="127" t="s">
        <v>94</v>
      </c>
      <c r="G5" s="127" t="s">
        <v>93</v>
      </c>
      <c r="H5" s="127" t="s">
        <v>94</v>
      </c>
      <c r="I5" s="127" t="s">
        <v>93</v>
      </c>
      <c r="J5" s="127" t="s">
        <v>94</v>
      </c>
      <c r="K5" s="127" t="s">
        <v>93</v>
      </c>
      <c r="L5" s="127" t="s">
        <v>94</v>
      </c>
      <c r="M5" s="128" t="s">
        <v>93</v>
      </c>
      <c r="N5" s="129" t="s">
        <v>94</v>
      </c>
      <c r="O5" s="130" t="s">
        <v>95</v>
      </c>
    </row>
    <row r="6" spans="1:15" x14ac:dyDescent="0.25">
      <c r="A6" s="19">
        <v>560002</v>
      </c>
      <c r="B6" s="20" t="s">
        <v>9</v>
      </c>
      <c r="C6" s="22">
        <v>254</v>
      </c>
      <c r="D6" s="22">
        <v>0</v>
      </c>
      <c r="E6" s="22">
        <v>530</v>
      </c>
      <c r="F6" s="22">
        <v>0</v>
      </c>
      <c r="G6" s="46">
        <v>0.47920000000000001</v>
      </c>
      <c r="H6" s="46">
        <v>0</v>
      </c>
      <c r="I6" s="24">
        <v>0.77</v>
      </c>
      <c r="J6" s="47">
        <v>0</v>
      </c>
      <c r="K6" s="25">
        <v>0.77</v>
      </c>
      <c r="L6" s="25">
        <v>0</v>
      </c>
      <c r="M6" s="63"/>
      <c r="N6" s="27"/>
      <c r="O6" s="28">
        <v>0.77</v>
      </c>
    </row>
    <row r="7" spans="1:15" ht="26.25" x14ac:dyDescent="0.25">
      <c r="A7" s="19">
        <v>560014</v>
      </c>
      <c r="B7" s="20" t="s">
        <v>20</v>
      </c>
      <c r="C7" s="22">
        <v>29</v>
      </c>
      <c r="D7" s="22">
        <v>1</v>
      </c>
      <c r="E7" s="22">
        <v>63</v>
      </c>
      <c r="F7" s="22">
        <v>1</v>
      </c>
      <c r="G7" s="46">
        <v>0.46029999999999999</v>
      </c>
      <c r="H7" s="46">
        <v>1</v>
      </c>
      <c r="I7" s="24">
        <v>0.88</v>
      </c>
      <c r="J7" s="47">
        <v>0</v>
      </c>
      <c r="K7" s="25">
        <v>0.86</v>
      </c>
      <c r="L7" s="25">
        <v>0</v>
      </c>
      <c r="M7" s="26"/>
      <c r="N7" s="48"/>
      <c r="O7" s="28">
        <v>0.86</v>
      </c>
    </row>
    <row r="8" spans="1:15" x14ac:dyDescent="0.25">
      <c r="A8" s="19">
        <v>560017</v>
      </c>
      <c r="B8" s="20" t="s">
        <v>21</v>
      </c>
      <c r="C8" s="22">
        <v>984</v>
      </c>
      <c r="D8" s="22">
        <v>0</v>
      </c>
      <c r="E8" s="22">
        <v>2056</v>
      </c>
      <c r="F8" s="22">
        <v>0</v>
      </c>
      <c r="G8" s="46">
        <v>0.47860000000000003</v>
      </c>
      <c r="H8" s="46">
        <v>0</v>
      </c>
      <c r="I8" s="24">
        <v>0.77</v>
      </c>
      <c r="J8" s="47">
        <v>2.5</v>
      </c>
      <c r="K8" s="25">
        <v>0.77</v>
      </c>
      <c r="L8" s="25">
        <v>0</v>
      </c>
      <c r="M8" s="26"/>
      <c r="N8" s="48"/>
      <c r="O8" s="28">
        <v>0.77</v>
      </c>
    </row>
    <row r="9" spans="1:15" x14ac:dyDescent="0.25">
      <c r="A9" s="19">
        <v>560019</v>
      </c>
      <c r="B9" s="20" t="s">
        <v>22</v>
      </c>
      <c r="C9" s="22">
        <v>1002</v>
      </c>
      <c r="D9" s="22">
        <v>55</v>
      </c>
      <c r="E9" s="22">
        <v>2164</v>
      </c>
      <c r="F9" s="22">
        <v>87</v>
      </c>
      <c r="G9" s="46">
        <v>0.46300000000000002</v>
      </c>
      <c r="H9" s="46">
        <v>0.63219999999999998</v>
      </c>
      <c r="I9" s="24">
        <v>0.86</v>
      </c>
      <c r="J9" s="47">
        <v>0.92</v>
      </c>
      <c r="K9" s="25">
        <v>0.82</v>
      </c>
      <c r="L9" s="25">
        <v>0.05</v>
      </c>
      <c r="M9" s="26"/>
      <c r="N9" s="48"/>
      <c r="O9" s="28">
        <v>0.87</v>
      </c>
    </row>
    <row r="10" spans="1:15" x14ac:dyDescent="0.25">
      <c r="A10" s="19">
        <v>560021</v>
      </c>
      <c r="B10" s="20" t="s">
        <v>23</v>
      </c>
      <c r="C10" s="22">
        <v>738</v>
      </c>
      <c r="D10" s="22">
        <v>702</v>
      </c>
      <c r="E10" s="22">
        <v>1495</v>
      </c>
      <c r="F10" s="22">
        <v>1000</v>
      </c>
      <c r="G10" s="46">
        <v>0.49359999999999998</v>
      </c>
      <c r="H10" s="46">
        <v>0.70199999999999996</v>
      </c>
      <c r="I10" s="24">
        <v>0.68</v>
      </c>
      <c r="J10" s="47">
        <v>0.75</v>
      </c>
      <c r="K10" s="25">
        <v>0.41</v>
      </c>
      <c r="L10" s="25">
        <v>0.3</v>
      </c>
      <c r="M10" s="26"/>
      <c r="N10" s="48"/>
      <c r="O10" s="28">
        <v>0.71</v>
      </c>
    </row>
    <row r="11" spans="1:15" x14ac:dyDescent="0.25">
      <c r="A11" s="19">
        <v>560022</v>
      </c>
      <c r="B11" s="20" t="s">
        <v>24</v>
      </c>
      <c r="C11" s="22">
        <v>872</v>
      </c>
      <c r="D11" s="22">
        <v>542</v>
      </c>
      <c r="E11" s="22">
        <v>1749</v>
      </c>
      <c r="F11" s="22">
        <v>742</v>
      </c>
      <c r="G11" s="46">
        <v>0.49859999999999999</v>
      </c>
      <c r="H11" s="46">
        <v>0.73050000000000004</v>
      </c>
      <c r="I11" s="24">
        <v>0.65</v>
      </c>
      <c r="J11" s="47">
        <v>0.67</v>
      </c>
      <c r="K11" s="25">
        <v>0.48</v>
      </c>
      <c r="L11" s="25">
        <v>0.17</v>
      </c>
      <c r="M11" s="26"/>
      <c r="N11" s="48"/>
      <c r="O11" s="28">
        <v>0.65</v>
      </c>
    </row>
    <row r="12" spans="1:15" x14ac:dyDescent="0.25">
      <c r="A12" s="19">
        <v>560024</v>
      </c>
      <c r="B12" s="20" t="s">
        <v>25</v>
      </c>
      <c r="C12" s="22">
        <v>16</v>
      </c>
      <c r="D12" s="22">
        <v>1017</v>
      </c>
      <c r="E12" s="22">
        <v>47</v>
      </c>
      <c r="F12" s="22">
        <v>1334</v>
      </c>
      <c r="G12" s="46">
        <v>0.34039999999999998</v>
      </c>
      <c r="H12" s="46">
        <v>0.76239999999999997</v>
      </c>
      <c r="I12" s="24">
        <v>1.59</v>
      </c>
      <c r="J12" s="47">
        <v>0.59</v>
      </c>
      <c r="K12" s="25">
        <v>0.08</v>
      </c>
      <c r="L12" s="25">
        <v>0.56000000000000005</v>
      </c>
      <c r="M12" s="26"/>
      <c r="N12" s="48"/>
      <c r="O12" s="28">
        <v>0.64</v>
      </c>
    </row>
    <row r="13" spans="1:15" ht="26.25" x14ac:dyDescent="0.25">
      <c r="A13" s="19">
        <v>560026</v>
      </c>
      <c r="B13" s="20" t="s">
        <v>26</v>
      </c>
      <c r="C13" s="22">
        <v>1334</v>
      </c>
      <c r="D13" s="22">
        <v>365</v>
      </c>
      <c r="E13" s="22">
        <v>2665</v>
      </c>
      <c r="F13" s="22">
        <v>498</v>
      </c>
      <c r="G13" s="46">
        <v>0.50060000000000004</v>
      </c>
      <c r="H13" s="46">
        <v>0.7329</v>
      </c>
      <c r="I13" s="24">
        <v>0.64</v>
      </c>
      <c r="J13" s="47">
        <v>0.67</v>
      </c>
      <c r="K13" s="25">
        <v>0.53</v>
      </c>
      <c r="L13" s="25">
        <v>0.11</v>
      </c>
      <c r="M13" s="26"/>
      <c r="N13" s="48"/>
      <c r="O13" s="28">
        <v>0.64</v>
      </c>
    </row>
    <row r="14" spans="1:15" x14ac:dyDescent="0.25">
      <c r="A14" s="19">
        <v>560032</v>
      </c>
      <c r="B14" s="20" t="s">
        <v>28</v>
      </c>
      <c r="C14" s="22">
        <v>192</v>
      </c>
      <c r="D14" s="22">
        <v>0</v>
      </c>
      <c r="E14" s="22">
        <v>500</v>
      </c>
      <c r="F14" s="22">
        <v>0</v>
      </c>
      <c r="G14" s="46">
        <v>0.38400000000000001</v>
      </c>
      <c r="H14" s="46">
        <v>0</v>
      </c>
      <c r="I14" s="24">
        <v>1.33</v>
      </c>
      <c r="J14" s="47">
        <v>2.5</v>
      </c>
      <c r="K14" s="25">
        <v>1.33</v>
      </c>
      <c r="L14" s="25">
        <v>0</v>
      </c>
      <c r="M14" s="26"/>
      <c r="N14" s="48"/>
      <c r="O14" s="28">
        <v>1.33</v>
      </c>
    </row>
    <row r="15" spans="1:15" x14ac:dyDescent="0.25">
      <c r="A15" s="19">
        <v>560033</v>
      </c>
      <c r="B15" s="20" t="s">
        <v>29</v>
      </c>
      <c r="C15" s="22">
        <v>331</v>
      </c>
      <c r="D15" s="22">
        <v>0</v>
      </c>
      <c r="E15" s="22">
        <v>987</v>
      </c>
      <c r="F15" s="22">
        <v>0</v>
      </c>
      <c r="G15" s="46">
        <v>0.33539999999999998</v>
      </c>
      <c r="H15" s="46">
        <v>0</v>
      </c>
      <c r="I15" s="24">
        <v>1.62</v>
      </c>
      <c r="J15" s="47">
        <v>0</v>
      </c>
      <c r="K15" s="25">
        <v>1.62</v>
      </c>
      <c r="L15" s="25">
        <v>0</v>
      </c>
      <c r="M15" s="26"/>
      <c r="N15" s="48"/>
      <c r="O15" s="28">
        <v>1.62</v>
      </c>
    </row>
    <row r="16" spans="1:15" x14ac:dyDescent="0.25">
      <c r="A16" s="19">
        <v>560034</v>
      </c>
      <c r="B16" s="20" t="s">
        <v>30</v>
      </c>
      <c r="C16" s="22">
        <v>334</v>
      </c>
      <c r="D16" s="22">
        <v>0</v>
      </c>
      <c r="E16" s="22">
        <v>1061</v>
      </c>
      <c r="F16" s="22">
        <v>0</v>
      </c>
      <c r="G16" s="46">
        <v>0.31480000000000002</v>
      </c>
      <c r="H16" s="46">
        <v>0</v>
      </c>
      <c r="I16" s="24">
        <v>1.74</v>
      </c>
      <c r="J16" s="47">
        <v>2.5</v>
      </c>
      <c r="K16" s="25">
        <v>1.74</v>
      </c>
      <c r="L16" s="25">
        <v>0</v>
      </c>
      <c r="M16" s="26"/>
      <c r="N16" s="48"/>
      <c r="O16" s="28">
        <v>1.74</v>
      </c>
    </row>
    <row r="17" spans="1:15" x14ac:dyDescent="0.25">
      <c r="A17" s="19">
        <v>560035</v>
      </c>
      <c r="B17" s="20" t="s">
        <v>31</v>
      </c>
      <c r="C17" s="22">
        <v>7</v>
      </c>
      <c r="D17" s="22">
        <v>495</v>
      </c>
      <c r="E17" s="22">
        <v>15</v>
      </c>
      <c r="F17" s="22">
        <v>728</v>
      </c>
      <c r="G17" s="46">
        <v>0.4667</v>
      </c>
      <c r="H17" s="46">
        <v>0.67989999999999995</v>
      </c>
      <c r="I17" s="24">
        <v>0.84</v>
      </c>
      <c r="J17" s="47">
        <v>0.8</v>
      </c>
      <c r="K17" s="25">
        <v>0.05</v>
      </c>
      <c r="L17" s="25">
        <v>0.75</v>
      </c>
      <c r="M17" s="26"/>
      <c r="N17" s="48"/>
      <c r="O17" s="28">
        <v>0.8</v>
      </c>
    </row>
    <row r="18" spans="1:15" x14ac:dyDescent="0.25">
      <c r="A18" s="19">
        <v>560036</v>
      </c>
      <c r="B18" s="20" t="s">
        <v>27</v>
      </c>
      <c r="C18" s="22">
        <v>412</v>
      </c>
      <c r="D18" s="22">
        <v>192</v>
      </c>
      <c r="E18" s="22">
        <v>1123</v>
      </c>
      <c r="F18" s="22">
        <v>261</v>
      </c>
      <c r="G18" s="46">
        <v>0.3669</v>
      </c>
      <c r="H18" s="46">
        <v>0.73560000000000003</v>
      </c>
      <c r="I18" s="24">
        <v>1.43</v>
      </c>
      <c r="J18" s="47">
        <v>0.66</v>
      </c>
      <c r="K18" s="25">
        <v>1.17</v>
      </c>
      <c r="L18" s="25">
        <v>0.12</v>
      </c>
      <c r="M18" s="26"/>
      <c r="N18" s="48"/>
      <c r="O18" s="28">
        <v>1.29</v>
      </c>
    </row>
    <row r="19" spans="1:15" x14ac:dyDescent="0.25">
      <c r="A19" s="19">
        <v>560041</v>
      </c>
      <c r="B19" s="20" t="s">
        <v>33</v>
      </c>
      <c r="C19" s="22">
        <v>8</v>
      </c>
      <c r="D19" s="22">
        <v>367</v>
      </c>
      <c r="E19" s="22">
        <v>16</v>
      </c>
      <c r="F19" s="22">
        <v>530</v>
      </c>
      <c r="G19" s="46">
        <v>0.5</v>
      </c>
      <c r="H19" s="46">
        <v>0.6925</v>
      </c>
      <c r="I19" s="24">
        <v>0.64</v>
      </c>
      <c r="J19" s="47">
        <v>0.77</v>
      </c>
      <c r="K19" s="25">
        <v>0.05</v>
      </c>
      <c r="L19" s="25">
        <v>0.71</v>
      </c>
      <c r="M19" s="26"/>
      <c r="N19" s="48"/>
      <c r="O19" s="28">
        <v>0.76</v>
      </c>
    </row>
    <row r="20" spans="1:15" x14ac:dyDescent="0.25">
      <c r="A20" s="19">
        <v>560043</v>
      </c>
      <c r="B20" s="20" t="s">
        <v>34</v>
      </c>
      <c r="C20" s="22">
        <v>238</v>
      </c>
      <c r="D20" s="22">
        <v>218</v>
      </c>
      <c r="E20" s="22">
        <v>579</v>
      </c>
      <c r="F20" s="22">
        <v>248</v>
      </c>
      <c r="G20" s="46">
        <v>0.41110000000000002</v>
      </c>
      <c r="H20" s="46">
        <v>0.879</v>
      </c>
      <c r="I20" s="24">
        <v>1.17</v>
      </c>
      <c r="J20" s="47">
        <v>0.3</v>
      </c>
      <c r="K20" s="25">
        <v>0.95</v>
      </c>
      <c r="L20" s="25">
        <v>0.06</v>
      </c>
      <c r="M20" s="26"/>
      <c r="N20" s="48"/>
      <c r="O20" s="28">
        <v>1.01</v>
      </c>
    </row>
    <row r="21" spans="1:15" x14ac:dyDescent="0.25">
      <c r="A21" s="19">
        <v>560045</v>
      </c>
      <c r="B21" s="20" t="s">
        <v>35</v>
      </c>
      <c r="C21" s="22">
        <v>276</v>
      </c>
      <c r="D21" s="22">
        <v>71</v>
      </c>
      <c r="E21" s="22">
        <v>524</v>
      </c>
      <c r="F21" s="22">
        <v>137</v>
      </c>
      <c r="G21" s="46">
        <v>0.52669999999999995</v>
      </c>
      <c r="H21" s="46">
        <v>0.51819999999999999</v>
      </c>
      <c r="I21" s="24">
        <v>0.49</v>
      </c>
      <c r="J21" s="47">
        <v>1.2</v>
      </c>
      <c r="K21" s="25">
        <v>0.38</v>
      </c>
      <c r="L21" s="25">
        <v>0.28000000000000003</v>
      </c>
      <c r="M21" s="26"/>
      <c r="N21" s="48"/>
      <c r="O21" s="28">
        <v>0.66</v>
      </c>
    </row>
    <row r="22" spans="1:15" x14ac:dyDescent="0.25">
      <c r="A22" s="19">
        <v>560047</v>
      </c>
      <c r="B22" s="20" t="s">
        <v>36</v>
      </c>
      <c r="C22" s="22">
        <v>384</v>
      </c>
      <c r="D22" s="22">
        <v>119</v>
      </c>
      <c r="E22" s="22">
        <v>771</v>
      </c>
      <c r="F22" s="22">
        <v>208</v>
      </c>
      <c r="G22" s="46">
        <v>0.49809999999999999</v>
      </c>
      <c r="H22" s="46">
        <v>0.57210000000000005</v>
      </c>
      <c r="I22" s="24">
        <v>0.65</v>
      </c>
      <c r="J22" s="47">
        <v>1.07</v>
      </c>
      <c r="K22" s="25">
        <v>0.51</v>
      </c>
      <c r="L22" s="25">
        <v>0.24</v>
      </c>
      <c r="M22" s="26"/>
      <c r="N22" s="48"/>
      <c r="O22" s="28">
        <v>0.75</v>
      </c>
    </row>
    <row r="23" spans="1:15" x14ac:dyDescent="0.25">
      <c r="A23" s="19">
        <v>560052</v>
      </c>
      <c r="B23" s="20" t="s">
        <v>38</v>
      </c>
      <c r="C23" s="22">
        <v>226</v>
      </c>
      <c r="D23" s="22">
        <v>33</v>
      </c>
      <c r="E23" s="22">
        <v>520</v>
      </c>
      <c r="F23" s="22">
        <v>72</v>
      </c>
      <c r="G23" s="46">
        <v>0.43459999999999999</v>
      </c>
      <c r="H23" s="46">
        <v>0.45829999999999999</v>
      </c>
      <c r="I23" s="24">
        <v>1.03</v>
      </c>
      <c r="J23" s="47">
        <v>1.35</v>
      </c>
      <c r="K23" s="25">
        <v>0.78</v>
      </c>
      <c r="L23" s="25">
        <v>0.32</v>
      </c>
      <c r="M23" s="26"/>
      <c r="N23" s="48"/>
      <c r="O23" s="28">
        <v>1.1000000000000001</v>
      </c>
    </row>
    <row r="24" spans="1:15" x14ac:dyDescent="0.25">
      <c r="A24" s="19">
        <v>560053</v>
      </c>
      <c r="B24" s="20" t="s">
        <v>39</v>
      </c>
      <c r="C24" s="22">
        <v>121</v>
      </c>
      <c r="D24" s="22">
        <v>33</v>
      </c>
      <c r="E24" s="22">
        <v>443</v>
      </c>
      <c r="F24" s="22">
        <v>112</v>
      </c>
      <c r="G24" s="46">
        <v>0.27310000000000001</v>
      </c>
      <c r="H24" s="46">
        <v>0.29459999999999997</v>
      </c>
      <c r="I24" s="24">
        <v>1.99</v>
      </c>
      <c r="J24" s="47">
        <v>1.76</v>
      </c>
      <c r="K24" s="25">
        <v>1.55</v>
      </c>
      <c r="L24" s="25">
        <v>0.39</v>
      </c>
      <c r="M24" s="26"/>
      <c r="N24" s="48"/>
      <c r="O24" s="28">
        <v>1.94</v>
      </c>
    </row>
    <row r="25" spans="1:15" x14ac:dyDescent="0.25">
      <c r="A25" s="19">
        <v>560054</v>
      </c>
      <c r="B25" s="20" t="s">
        <v>40</v>
      </c>
      <c r="C25" s="22">
        <v>89</v>
      </c>
      <c r="D25" s="22">
        <v>26</v>
      </c>
      <c r="E25" s="22">
        <v>475</v>
      </c>
      <c r="F25" s="22">
        <v>111</v>
      </c>
      <c r="G25" s="46">
        <v>0.18740000000000001</v>
      </c>
      <c r="H25" s="46">
        <v>0.23419999999999999</v>
      </c>
      <c r="I25" s="24">
        <v>2.5</v>
      </c>
      <c r="J25" s="47">
        <v>1.91</v>
      </c>
      <c r="K25" s="25">
        <v>1.88</v>
      </c>
      <c r="L25" s="25">
        <v>0.48</v>
      </c>
      <c r="M25" s="26"/>
      <c r="N25" s="48"/>
      <c r="O25" s="28">
        <v>2.36</v>
      </c>
    </row>
    <row r="26" spans="1:15" x14ac:dyDescent="0.25">
      <c r="A26" s="19">
        <v>560055</v>
      </c>
      <c r="B26" s="20" t="s">
        <v>41</v>
      </c>
      <c r="C26" s="22">
        <v>80</v>
      </c>
      <c r="D26" s="22">
        <v>25</v>
      </c>
      <c r="E26" s="22">
        <v>383</v>
      </c>
      <c r="F26" s="22">
        <v>92</v>
      </c>
      <c r="G26" s="46">
        <v>0.2089</v>
      </c>
      <c r="H26" s="46">
        <v>0.2717</v>
      </c>
      <c r="I26" s="24">
        <v>2.37</v>
      </c>
      <c r="J26" s="47">
        <v>1.82</v>
      </c>
      <c r="K26" s="25">
        <v>1.9</v>
      </c>
      <c r="L26" s="25">
        <v>0.36</v>
      </c>
      <c r="M26" s="26"/>
      <c r="N26" s="48"/>
      <c r="O26" s="28">
        <v>2.2599999999999998</v>
      </c>
    </row>
    <row r="27" spans="1:15" x14ac:dyDescent="0.25">
      <c r="A27" s="19">
        <v>560056</v>
      </c>
      <c r="B27" s="20" t="s">
        <v>42</v>
      </c>
      <c r="C27" s="22">
        <v>217</v>
      </c>
      <c r="D27" s="22">
        <v>64</v>
      </c>
      <c r="E27" s="22">
        <v>445</v>
      </c>
      <c r="F27" s="22">
        <v>97</v>
      </c>
      <c r="G27" s="46">
        <v>0.48759999999999998</v>
      </c>
      <c r="H27" s="46">
        <v>0.65980000000000005</v>
      </c>
      <c r="I27" s="24">
        <v>0.72</v>
      </c>
      <c r="J27" s="47">
        <v>0.85</v>
      </c>
      <c r="K27" s="25">
        <v>0.59</v>
      </c>
      <c r="L27" s="25">
        <v>0.15</v>
      </c>
      <c r="M27" s="26"/>
      <c r="N27" s="48"/>
      <c r="O27" s="28">
        <v>0.74</v>
      </c>
    </row>
    <row r="28" spans="1:15" x14ac:dyDescent="0.25">
      <c r="A28" s="19">
        <v>560057</v>
      </c>
      <c r="B28" s="20" t="s">
        <v>43</v>
      </c>
      <c r="C28" s="22">
        <v>154</v>
      </c>
      <c r="D28" s="22">
        <v>72</v>
      </c>
      <c r="E28" s="22">
        <v>438</v>
      </c>
      <c r="F28" s="22">
        <v>149</v>
      </c>
      <c r="G28" s="46">
        <v>0.35160000000000002</v>
      </c>
      <c r="H28" s="46">
        <v>0.48320000000000002</v>
      </c>
      <c r="I28" s="24">
        <v>1.52</v>
      </c>
      <c r="J28" s="47">
        <v>1.29</v>
      </c>
      <c r="K28" s="25">
        <v>1.2</v>
      </c>
      <c r="L28" s="25">
        <v>0.27</v>
      </c>
      <c r="M28" s="26"/>
      <c r="N28" s="48"/>
      <c r="O28" s="28">
        <v>1.47</v>
      </c>
    </row>
    <row r="29" spans="1:15" x14ac:dyDescent="0.25">
      <c r="A29" s="19">
        <v>560058</v>
      </c>
      <c r="B29" s="20" t="s">
        <v>44</v>
      </c>
      <c r="C29" s="22">
        <v>414</v>
      </c>
      <c r="D29" s="22">
        <v>149</v>
      </c>
      <c r="E29" s="22">
        <v>933</v>
      </c>
      <c r="F29" s="22">
        <v>222</v>
      </c>
      <c r="G29" s="46">
        <v>0.44369999999999998</v>
      </c>
      <c r="H29" s="46">
        <v>0.67120000000000002</v>
      </c>
      <c r="I29" s="24">
        <v>0.98</v>
      </c>
      <c r="J29" s="47">
        <v>0.82</v>
      </c>
      <c r="K29" s="25">
        <v>0.76</v>
      </c>
      <c r="L29" s="25">
        <v>0.18</v>
      </c>
      <c r="M29" s="26"/>
      <c r="N29" s="48"/>
      <c r="O29" s="28">
        <v>0.94</v>
      </c>
    </row>
    <row r="30" spans="1:15" x14ac:dyDescent="0.25">
      <c r="A30" s="19">
        <v>560059</v>
      </c>
      <c r="B30" s="20" t="s">
        <v>45</v>
      </c>
      <c r="C30" s="22">
        <v>143</v>
      </c>
      <c r="D30" s="22">
        <v>33</v>
      </c>
      <c r="E30" s="22">
        <v>346</v>
      </c>
      <c r="F30" s="22">
        <v>44</v>
      </c>
      <c r="G30" s="46">
        <v>0.4133</v>
      </c>
      <c r="H30" s="46">
        <v>0.75</v>
      </c>
      <c r="I30" s="24">
        <v>1.1599999999999999</v>
      </c>
      <c r="J30" s="47">
        <v>0.63</v>
      </c>
      <c r="K30" s="25">
        <v>0.93</v>
      </c>
      <c r="L30" s="25">
        <v>0.13</v>
      </c>
      <c r="M30" s="26"/>
      <c r="N30" s="48"/>
      <c r="O30" s="28">
        <v>1.06</v>
      </c>
    </row>
    <row r="31" spans="1:15" x14ac:dyDescent="0.25">
      <c r="A31" s="19">
        <v>560060</v>
      </c>
      <c r="B31" s="20" t="s">
        <v>46</v>
      </c>
      <c r="C31" s="22">
        <v>79</v>
      </c>
      <c r="D31" s="22">
        <v>28</v>
      </c>
      <c r="E31" s="22">
        <v>386</v>
      </c>
      <c r="F31" s="22">
        <v>129</v>
      </c>
      <c r="G31" s="46">
        <v>0.20469999999999999</v>
      </c>
      <c r="H31" s="46">
        <v>0.21709999999999999</v>
      </c>
      <c r="I31" s="24">
        <v>2.4</v>
      </c>
      <c r="J31" s="47">
        <v>1.96</v>
      </c>
      <c r="K31" s="25">
        <v>1.85</v>
      </c>
      <c r="L31" s="25">
        <v>0.45</v>
      </c>
      <c r="M31" s="26"/>
      <c r="N31" s="48"/>
      <c r="O31" s="28">
        <v>2.2999999999999998</v>
      </c>
    </row>
    <row r="32" spans="1:15" x14ac:dyDescent="0.25">
      <c r="A32" s="19">
        <v>560061</v>
      </c>
      <c r="B32" s="20" t="s">
        <v>47</v>
      </c>
      <c r="C32" s="22">
        <v>269</v>
      </c>
      <c r="D32" s="22">
        <v>113</v>
      </c>
      <c r="E32" s="22">
        <v>521</v>
      </c>
      <c r="F32" s="22">
        <v>144</v>
      </c>
      <c r="G32" s="46">
        <v>0.51629999999999998</v>
      </c>
      <c r="H32" s="46">
        <v>0.78469999999999995</v>
      </c>
      <c r="I32" s="24">
        <v>0.55000000000000004</v>
      </c>
      <c r="J32" s="47">
        <v>0.54</v>
      </c>
      <c r="K32" s="25">
        <v>0.42</v>
      </c>
      <c r="L32" s="25">
        <v>0.12</v>
      </c>
      <c r="M32" s="26"/>
      <c r="N32" s="48"/>
      <c r="O32" s="28">
        <v>0.54</v>
      </c>
    </row>
    <row r="33" spans="1:15" x14ac:dyDescent="0.25">
      <c r="A33" s="19">
        <v>560062</v>
      </c>
      <c r="B33" s="20" t="s">
        <v>48</v>
      </c>
      <c r="C33" s="22">
        <v>122</v>
      </c>
      <c r="D33" s="22">
        <v>32</v>
      </c>
      <c r="E33" s="22">
        <v>297</v>
      </c>
      <c r="F33" s="22">
        <v>69</v>
      </c>
      <c r="G33" s="46">
        <v>0.4108</v>
      </c>
      <c r="H33" s="46">
        <v>0.46379999999999999</v>
      </c>
      <c r="I33" s="24">
        <v>1.17</v>
      </c>
      <c r="J33" s="47">
        <v>1.34</v>
      </c>
      <c r="K33" s="25">
        <v>0.94</v>
      </c>
      <c r="L33" s="25">
        <v>0.27</v>
      </c>
      <c r="M33" s="26"/>
      <c r="N33" s="48"/>
      <c r="O33" s="28">
        <v>1.21</v>
      </c>
    </row>
    <row r="34" spans="1:15" x14ac:dyDescent="0.25">
      <c r="A34" s="19">
        <v>560063</v>
      </c>
      <c r="B34" s="20" t="s">
        <v>49</v>
      </c>
      <c r="C34" s="22">
        <v>163</v>
      </c>
      <c r="D34" s="22">
        <v>47</v>
      </c>
      <c r="E34" s="22">
        <v>388</v>
      </c>
      <c r="F34" s="22">
        <v>106</v>
      </c>
      <c r="G34" s="46">
        <v>0.42009999999999997</v>
      </c>
      <c r="H34" s="46">
        <v>0.44340000000000002</v>
      </c>
      <c r="I34" s="24">
        <v>1.1200000000000001</v>
      </c>
      <c r="J34" s="47">
        <v>1.39</v>
      </c>
      <c r="K34" s="25">
        <v>0.86</v>
      </c>
      <c r="L34" s="25">
        <v>0.32</v>
      </c>
      <c r="M34" s="26"/>
      <c r="N34" s="48"/>
      <c r="O34" s="28">
        <v>1.18</v>
      </c>
    </row>
    <row r="35" spans="1:15" x14ac:dyDescent="0.25">
      <c r="A35" s="19">
        <v>560064</v>
      </c>
      <c r="B35" s="20" t="s">
        <v>50</v>
      </c>
      <c r="C35" s="22">
        <v>274</v>
      </c>
      <c r="D35" s="22">
        <v>108</v>
      </c>
      <c r="E35" s="22">
        <v>787</v>
      </c>
      <c r="F35" s="22">
        <v>207</v>
      </c>
      <c r="G35" s="46">
        <v>0.34820000000000001</v>
      </c>
      <c r="H35" s="46">
        <v>0.52170000000000005</v>
      </c>
      <c r="I35" s="24">
        <v>1.55</v>
      </c>
      <c r="J35" s="47">
        <v>1.2</v>
      </c>
      <c r="K35" s="25">
        <v>1.19</v>
      </c>
      <c r="L35" s="25">
        <v>0.28000000000000003</v>
      </c>
      <c r="M35" s="26"/>
      <c r="N35" s="48"/>
      <c r="O35" s="28">
        <v>1.47</v>
      </c>
    </row>
    <row r="36" spans="1:15" x14ac:dyDescent="0.25">
      <c r="A36" s="19">
        <v>560065</v>
      </c>
      <c r="B36" s="20" t="s">
        <v>51</v>
      </c>
      <c r="C36" s="22">
        <v>119</v>
      </c>
      <c r="D36" s="22">
        <v>76</v>
      </c>
      <c r="E36" s="22">
        <v>363</v>
      </c>
      <c r="F36" s="22">
        <v>95</v>
      </c>
      <c r="G36" s="46">
        <v>0.32779999999999998</v>
      </c>
      <c r="H36" s="46">
        <v>0.8</v>
      </c>
      <c r="I36" s="24">
        <v>1.67</v>
      </c>
      <c r="J36" s="47">
        <v>0.5</v>
      </c>
      <c r="K36" s="25">
        <v>1.35</v>
      </c>
      <c r="L36" s="25">
        <v>0.1</v>
      </c>
      <c r="M36" s="26"/>
      <c r="N36" s="48"/>
      <c r="O36" s="28">
        <v>1.45</v>
      </c>
    </row>
    <row r="37" spans="1:15" x14ac:dyDescent="0.25">
      <c r="A37" s="19">
        <v>560066</v>
      </c>
      <c r="B37" s="20" t="s">
        <v>52</v>
      </c>
      <c r="C37" s="22">
        <v>91</v>
      </c>
      <c r="D37" s="22">
        <v>34</v>
      </c>
      <c r="E37" s="22">
        <v>279</v>
      </c>
      <c r="F37" s="22">
        <v>92</v>
      </c>
      <c r="G37" s="46">
        <v>0.32619999999999999</v>
      </c>
      <c r="H37" s="46">
        <v>0.36959999999999998</v>
      </c>
      <c r="I37" s="24">
        <v>1.68</v>
      </c>
      <c r="J37" s="47">
        <v>1.58</v>
      </c>
      <c r="K37" s="25">
        <v>1.34</v>
      </c>
      <c r="L37" s="25">
        <v>0.32</v>
      </c>
      <c r="M37" s="26"/>
      <c r="N37" s="48"/>
      <c r="O37" s="28">
        <v>1.66</v>
      </c>
    </row>
    <row r="38" spans="1:15" x14ac:dyDescent="0.25">
      <c r="A38" s="19">
        <v>560067</v>
      </c>
      <c r="B38" s="20" t="s">
        <v>53</v>
      </c>
      <c r="C38" s="22">
        <v>289</v>
      </c>
      <c r="D38" s="22">
        <v>118</v>
      </c>
      <c r="E38" s="22">
        <v>663</v>
      </c>
      <c r="F38" s="22">
        <v>179</v>
      </c>
      <c r="G38" s="46">
        <v>0.43590000000000001</v>
      </c>
      <c r="H38" s="46">
        <v>0.65920000000000001</v>
      </c>
      <c r="I38" s="24">
        <v>1.02</v>
      </c>
      <c r="J38" s="47">
        <v>0.85</v>
      </c>
      <c r="K38" s="25">
        <v>0.78</v>
      </c>
      <c r="L38" s="25">
        <v>0.2</v>
      </c>
      <c r="M38" s="26"/>
      <c r="N38" s="48"/>
      <c r="O38" s="28">
        <v>0.98</v>
      </c>
    </row>
    <row r="39" spans="1:15" x14ac:dyDescent="0.25">
      <c r="A39" s="19">
        <v>560068</v>
      </c>
      <c r="B39" s="20" t="s">
        <v>54</v>
      </c>
      <c r="C39" s="22">
        <v>281</v>
      </c>
      <c r="D39" s="22">
        <v>122</v>
      </c>
      <c r="E39" s="22">
        <v>779</v>
      </c>
      <c r="F39" s="22">
        <v>202</v>
      </c>
      <c r="G39" s="46">
        <v>0.36070000000000002</v>
      </c>
      <c r="H39" s="46">
        <v>0.60399999999999998</v>
      </c>
      <c r="I39" s="24">
        <v>1.47</v>
      </c>
      <c r="J39" s="47">
        <v>0.99</v>
      </c>
      <c r="K39" s="25">
        <v>1.1499999999999999</v>
      </c>
      <c r="L39" s="25">
        <v>0.22</v>
      </c>
      <c r="M39" s="26"/>
      <c r="N39" s="48"/>
      <c r="O39" s="28">
        <v>1.37</v>
      </c>
    </row>
    <row r="40" spans="1:15" x14ac:dyDescent="0.25">
      <c r="A40" s="19">
        <v>560069</v>
      </c>
      <c r="B40" s="20" t="s">
        <v>55</v>
      </c>
      <c r="C40" s="22">
        <v>206</v>
      </c>
      <c r="D40" s="22">
        <v>62</v>
      </c>
      <c r="E40" s="22">
        <v>533</v>
      </c>
      <c r="F40" s="22">
        <v>123</v>
      </c>
      <c r="G40" s="46">
        <v>0.38650000000000001</v>
      </c>
      <c r="H40" s="46">
        <v>0.50409999999999999</v>
      </c>
      <c r="I40" s="24">
        <v>1.32</v>
      </c>
      <c r="J40" s="47">
        <v>1.24</v>
      </c>
      <c r="K40" s="25">
        <v>1.03</v>
      </c>
      <c r="L40" s="25">
        <v>0.27</v>
      </c>
      <c r="M40" s="26"/>
      <c r="N40" s="48"/>
      <c r="O40" s="28">
        <v>1.3</v>
      </c>
    </row>
    <row r="41" spans="1:15" x14ac:dyDescent="0.25">
      <c r="A41" s="19">
        <v>560070</v>
      </c>
      <c r="B41" s="20" t="s">
        <v>56</v>
      </c>
      <c r="C41" s="22">
        <v>658</v>
      </c>
      <c r="D41" s="22">
        <v>448</v>
      </c>
      <c r="E41" s="22">
        <v>1739</v>
      </c>
      <c r="F41" s="22">
        <v>579</v>
      </c>
      <c r="G41" s="46">
        <v>0.37840000000000001</v>
      </c>
      <c r="H41" s="46">
        <v>0.77370000000000005</v>
      </c>
      <c r="I41" s="24">
        <v>1.37</v>
      </c>
      <c r="J41" s="47">
        <v>0.56999999999999995</v>
      </c>
      <c r="K41" s="25">
        <v>1.04</v>
      </c>
      <c r="L41" s="25">
        <v>0.14000000000000001</v>
      </c>
      <c r="M41" s="26"/>
      <c r="N41" s="48"/>
      <c r="O41" s="28">
        <v>1.18</v>
      </c>
    </row>
    <row r="42" spans="1:15" x14ac:dyDescent="0.25">
      <c r="A42" s="19">
        <v>560071</v>
      </c>
      <c r="B42" s="20" t="s">
        <v>57</v>
      </c>
      <c r="C42" s="22">
        <v>124</v>
      </c>
      <c r="D42" s="22">
        <v>32</v>
      </c>
      <c r="E42" s="22">
        <v>598</v>
      </c>
      <c r="F42" s="22">
        <v>152</v>
      </c>
      <c r="G42" s="46">
        <v>0.2074</v>
      </c>
      <c r="H42" s="46">
        <v>0.21049999999999999</v>
      </c>
      <c r="I42" s="24">
        <v>2.38</v>
      </c>
      <c r="J42" s="47">
        <v>1.97</v>
      </c>
      <c r="K42" s="25">
        <v>1.79</v>
      </c>
      <c r="L42" s="25">
        <v>0.49</v>
      </c>
      <c r="M42" s="26"/>
      <c r="N42" s="48"/>
      <c r="O42" s="28">
        <v>2.2799999999999998</v>
      </c>
    </row>
    <row r="43" spans="1:15" x14ac:dyDescent="0.25">
      <c r="A43" s="19">
        <v>560072</v>
      </c>
      <c r="B43" s="20" t="s">
        <v>58</v>
      </c>
      <c r="C43" s="22">
        <v>159</v>
      </c>
      <c r="D43" s="22">
        <v>55</v>
      </c>
      <c r="E43" s="22">
        <v>636</v>
      </c>
      <c r="F43" s="22">
        <v>146</v>
      </c>
      <c r="G43" s="46">
        <v>0.25</v>
      </c>
      <c r="H43" s="46">
        <v>0.37669999999999998</v>
      </c>
      <c r="I43" s="24">
        <v>2.13</v>
      </c>
      <c r="J43" s="47">
        <v>1.56</v>
      </c>
      <c r="K43" s="25">
        <v>1.68</v>
      </c>
      <c r="L43" s="25">
        <v>0.33</v>
      </c>
      <c r="M43" s="26"/>
      <c r="N43" s="48"/>
      <c r="O43" s="28">
        <v>2.0099999999999998</v>
      </c>
    </row>
    <row r="44" spans="1:15" x14ac:dyDescent="0.25">
      <c r="A44" s="19">
        <v>560073</v>
      </c>
      <c r="B44" s="20" t="s">
        <v>59</v>
      </c>
      <c r="C44" s="22">
        <v>112</v>
      </c>
      <c r="D44" s="22">
        <v>18</v>
      </c>
      <c r="E44" s="22">
        <v>408</v>
      </c>
      <c r="F44" s="22">
        <v>56</v>
      </c>
      <c r="G44" s="46">
        <v>0.27450000000000002</v>
      </c>
      <c r="H44" s="46">
        <v>0.32140000000000002</v>
      </c>
      <c r="I44" s="24">
        <v>1.98</v>
      </c>
      <c r="J44" s="47">
        <v>1.7</v>
      </c>
      <c r="K44" s="25">
        <v>1.64</v>
      </c>
      <c r="L44" s="25">
        <v>0.28999999999999998</v>
      </c>
      <c r="M44" s="26"/>
      <c r="N44" s="48"/>
      <c r="O44" s="28">
        <v>1.93</v>
      </c>
    </row>
    <row r="45" spans="1:15" x14ac:dyDescent="0.25">
      <c r="A45" s="19">
        <v>560074</v>
      </c>
      <c r="B45" s="20" t="s">
        <v>60</v>
      </c>
      <c r="C45" s="22">
        <v>198</v>
      </c>
      <c r="D45" s="22">
        <v>79</v>
      </c>
      <c r="E45" s="22">
        <v>581</v>
      </c>
      <c r="F45" s="22">
        <v>154</v>
      </c>
      <c r="G45" s="46">
        <v>0.34079999999999999</v>
      </c>
      <c r="H45" s="46">
        <v>0.51300000000000001</v>
      </c>
      <c r="I45" s="24">
        <v>1.59</v>
      </c>
      <c r="J45" s="47">
        <v>1.22</v>
      </c>
      <c r="K45" s="25">
        <v>1.21</v>
      </c>
      <c r="L45" s="25">
        <v>0.28999999999999998</v>
      </c>
      <c r="M45" s="26"/>
      <c r="N45" s="48"/>
      <c r="O45" s="28">
        <v>1.5</v>
      </c>
    </row>
    <row r="46" spans="1:15" x14ac:dyDescent="0.25">
      <c r="A46" s="19">
        <v>560075</v>
      </c>
      <c r="B46" s="20" t="s">
        <v>61</v>
      </c>
      <c r="C46" s="22">
        <v>515</v>
      </c>
      <c r="D46" s="22">
        <v>166</v>
      </c>
      <c r="E46" s="22">
        <v>915</v>
      </c>
      <c r="F46" s="22">
        <v>222</v>
      </c>
      <c r="G46" s="46">
        <v>0.56279999999999997</v>
      </c>
      <c r="H46" s="46">
        <v>0.74770000000000003</v>
      </c>
      <c r="I46" s="24">
        <v>0.27</v>
      </c>
      <c r="J46" s="47">
        <v>0.63</v>
      </c>
      <c r="K46" s="25">
        <v>0.21</v>
      </c>
      <c r="L46" s="25">
        <v>0.14000000000000001</v>
      </c>
      <c r="M46" s="26"/>
      <c r="N46" s="48"/>
      <c r="O46" s="28">
        <v>0.35</v>
      </c>
    </row>
    <row r="47" spans="1:15" x14ac:dyDescent="0.25">
      <c r="A47" s="19">
        <v>560076</v>
      </c>
      <c r="B47" s="20" t="s">
        <v>62</v>
      </c>
      <c r="C47" s="22">
        <v>72</v>
      </c>
      <c r="D47" s="22">
        <v>22</v>
      </c>
      <c r="E47" s="22">
        <v>271</v>
      </c>
      <c r="F47" s="22">
        <v>64</v>
      </c>
      <c r="G47" s="46">
        <v>0.26569999999999999</v>
      </c>
      <c r="H47" s="46">
        <v>0.34379999999999999</v>
      </c>
      <c r="I47" s="24">
        <v>2.04</v>
      </c>
      <c r="J47" s="47">
        <v>1.64</v>
      </c>
      <c r="K47" s="25">
        <v>1.59</v>
      </c>
      <c r="L47" s="25">
        <v>0.36</v>
      </c>
      <c r="M47" s="26"/>
      <c r="N47" s="48"/>
      <c r="O47" s="28">
        <v>1.95</v>
      </c>
    </row>
    <row r="48" spans="1:15" x14ac:dyDescent="0.25">
      <c r="A48" s="19">
        <v>560077</v>
      </c>
      <c r="B48" s="20" t="s">
        <v>63</v>
      </c>
      <c r="C48" s="22">
        <v>84</v>
      </c>
      <c r="D48" s="22">
        <v>18</v>
      </c>
      <c r="E48" s="22">
        <v>249</v>
      </c>
      <c r="F48" s="22">
        <v>66</v>
      </c>
      <c r="G48" s="46">
        <v>0.33729999999999999</v>
      </c>
      <c r="H48" s="46">
        <v>0.2727</v>
      </c>
      <c r="I48" s="24">
        <v>1.61</v>
      </c>
      <c r="J48" s="47">
        <v>1.82</v>
      </c>
      <c r="K48" s="25">
        <v>1.34</v>
      </c>
      <c r="L48" s="25">
        <v>0.31</v>
      </c>
      <c r="M48" s="26"/>
      <c r="N48" s="48"/>
      <c r="O48" s="28">
        <v>1.65</v>
      </c>
    </row>
    <row r="49" spans="1:15" x14ac:dyDescent="0.25">
      <c r="A49" s="19">
        <v>560078</v>
      </c>
      <c r="B49" s="20" t="s">
        <v>64</v>
      </c>
      <c r="C49" s="22">
        <v>326</v>
      </c>
      <c r="D49" s="22">
        <v>67</v>
      </c>
      <c r="E49" s="22">
        <v>1087</v>
      </c>
      <c r="F49" s="22">
        <v>331</v>
      </c>
      <c r="G49" s="46">
        <v>0.2999</v>
      </c>
      <c r="H49" s="46">
        <v>0.2024</v>
      </c>
      <c r="I49" s="24">
        <v>1.83</v>
      </c>
      <c r="J49" s="47">
        <v>1.99</v>
      </c>
      <c r="K49" s="25">
        <v>1.37</v>
      </c>
      <c r="L49" s="25">
        <v>0.5</v>
      </c>
      <c r="M49" s="26"/>
      <c r="N49" s="48"/>
      <c r="O49" s="28">
        <v>1.87</v>
      </c>
    </row>
    <row r="50" spans="1:15" x14ac:dyDescent="0.25">
      <c r="A50" s="19">
        <v>560079</v>
      </c>
      <c r="B50" s="20" t="s">
        <v>65</v>
      </c>
      <c r="C50" s="22">
        <v>541</v>
      </c>
      <c r="D50" s="22">
        <v>293</v>
      </c>
      <c r="E50" s="22">
        <v>995</v>
      </c>
      <c r="F50" s="22">
        <v>347</v>
      </c>
      <c r="G50" s="46">
        <v>0.54369999999999996</v>
      </c>
      <c r="H50" s="46">
        <v>0.84440000000000004</v>
      </c>
      <c r="I50" s="24">
        <v>0.38</v>
      </c>
      <c r="J50" s="47">
        <v>0.39</v>
      </c>
      <c r="K50" s="25">
        <v>0.28999999999999998</v>
      </c>
      <c r="L50" s="25">
        <v>0.09</v>
      </c>
      <c r="M50" s="26"/>
      <c r="N50" s="48"/>
      <c r="O50" s="28">
        <v>0.38</v>
      </c>
    </row>
    <row r="51" spans="1:15" x14ac:dyDescent="0.25">
      <c r="A51" s="19">
        <v>560080</v>
      </c>
      <c r="B51" s="20" t="s">
        <v>66</v>
      </c>
      <c r="C51" s="22">
        <v>107</v>
      </c>
      <c r="D51" s="22">
        <v>68</v>
      </c>
      <c r="E51" s="22">
        <v>508</v>
      </c>
      <c r="F51" s="22">
        <v>157</v>
      </c>
      <c r="G51" s="46">
        <v>0.21060000000000001</v>
      </c>
      <c r="H51" s="46">
        <v>0.43309999999999998</v>
      </c>
      <c r="I51" s="24">
        <v>2.36</v>
      </c>
      <c r="J51" s="47">
        <v>1.42</v>
      </c>
      <c r="K51" s="25">
        <v>1.82</v>
      </c>
      <c r="L51" s="25">
        <v>0.33</v>
      </c>
      <c r="M51" s="26"/>
      <c r="N51" s="48"/>
      <c r="O51" s="28">
        <v>2.15</v>
      </c>
    </row>
    <row r="52" spans="1:15" x14ac:dyDescent="0.25">
      <c r="A52" s="19">
        <v>560081</v>
      </c>
      <c r="B52" s="20" t="s">
        <v>67</v>
      </c>
      <c r="C52" s="22">
        <v>170</v>
      </c>
      <c r="D52" s="22">
        <v>86</v>
      </c>
      <c r="E52" s="22">
        <v>565</v>
      </c>
      <c r="F52" s="22">
        <v>171</v>
      </c>
      <c r="G52" s="46">
        <v>0.3009</v>
      </c>
      <c r="H52" s="46">
        <v>0.50290000000000001</v>
      </c>
      <c r="I52" s="24">
        <v>1.83</v>
      </c>
      <c r="J52" s="47">
        <v>1.24</v>
      </c>
      <c r="K52" s="25">
        <v>1.37</v>
      </c>
      <c r="L52" s="25">
        <v>0.31</v>
      </c>
      <c r="M52" s="26"/>
      <c r="N52" s="48"/>
      <c r="O52" s="28">
        <v>1.68</v>
      </c>
    </row>
    <row r="53" spans="1:15" x14ac:dyDescent="0.25">
      <c r="A53" s="19">
        <v>560082</v>
      </c>
      <c r="B53" s="20" t="s">
        <v>68</v>
      </c>
      <c r="C53" s="22">
        <v>179</v>
      </c>
      <c r="D53" s="22">
        <v>80</v>
      </c>
      <c r="E53" s="22">
        <v>440</v>
      </c>
      <c r="F53" s="22">
        <v>142</v>
      </c>
      <c r="G53" s="46">
        <v>0.40679999999999999</v>
      </c>
      <c r="H53" s="46">
        <v>0.56340000000000001</v>
      </c>
      <c r="I53" s="24">
        <v>1.2</v>
      </c>
      <c r="J53" s="47">
        <v>1.0900000000000001</v>
      </c>
      <c r="K53" s="25">
        <v>0.96</v>
      </c>
      <c r="L53" s="25">
        <v>0.22</v>
      </c>
      <c r="M53" s="26"/>
      <c r="N53" s="48"/>
      <c r="O53" s="28">
        <v>1.18</v>
      </c>
    </row>
    <row r="54" spans="1:15" x14ac:dyDescent="0.25">
      <c r="A54" s="19">
        <v>560083</v>
      </c>
      <c r="B54" s="20" t="s">
        <v>69</v>
      </c>
      <c r="C54" s="22">
        <v>131</v>
      </c>
      <c r="D54" s="22">
        <v>35</v>
      </c>
      <c r="E54" s="22">
        <v>447</v>
      </c>
      <c r="F54" s="22">
        <v>115</v>
      </c>
      <c r="G54" s="46">
        <v>0.29310000000000003</v>
      </c>
      <c r="H54" s="46">
        <v>0.30430000000000001</v>
      </c>
      <c r="I54" s="24">
        <v>1.87</v>
      </c>
      <c r="J54" s="47">
        <v>1.74</v>
      </c>
      <c r="K54" s="25">
        <v>1.51</v>
      </c>
      <c r="L54" s="25">
        <v>0.33</v>
      </c>
      <c r="M54" s="26"/>
      <c r="N54" s="48"/>
      <c r="O54" s="28">
        <v>1.84</v>
      </c>
    </row>
    <row r="55" spans="1:15" x14ac:dyDescent="0.25">
      <c r="A55" s="19">
        <v>560084</v>
      </c>
      <c r="B55" s="20" t="s">
        <v>70</v>
      </c>
      <c r="C55" s="22">
        <v>79</v>
      </c>
      <c r="D55" s="22">
        <v>37</v>
      </c>
      <c r="E55" s="22">
        <v>377</v>
      </c>
      <c r="F55" s="22">
        <v>199</v>
      </c>
      <c r="G55" s="46">
        <v>0.20949999999999999</v>
      </c>
      <c r="H55" s="46">
        <v>0.18590000000000001</v>
      </c>
      <c r="I55" s="24">
        <v>2.37</v>
      </c>
      <c r="J55" s="47">
        <v>2.04</v>
      </c>
      <c r="K55" s="25">
        <v>1.75</v>
      </c>
      <c r="L55" s="25">
        <v>0.53</v>
      </c>
      <c r="M55" s="26"/>
      <c r="N55" s="48"/>
      <c r="O55" s="28">
        <v>2.2799999999999998</v>
      </c>
    </row>
    <row r="56" spans="1:15" ht="26.25" x14ac:dyDescent="0.25">
      <c r="A56" s="19">
        <v>560085</v>
      </c>
      <c r="B56" s="20" t="s">
        <v>71</v>
      </c>
      <c r="C56" s="22">
        <v>59</v>
      </c>
      <c r="D56" s="22">
        <v>2</v>
      </c>
      <c r="E56" s="22">
        <v>118</v>
      </c>
      <c r="F56" s="22">
        <v>3</v>
      </c>
      <c r="G56" s="46">
        <v>0.5</v>
      </c>
      <c r="H56" s="46">
        <v>0.66669999999999996</v>
      </c>
      <c r="I56" s="24">
        <v>0.64</v>
      </c>
      <c r="J56" s="47">
        <v>0.83</v>
      </c>
      <c r="K56" s="25">
        <v>0.6</v>
      </c>
      <c r="L56" s="25">
        <v>0.05</v>
      </c>
      <c r="M56" s="26"/>
      <c r="N56" s="48"/>
      <c r="O56" s="28">
        <v>0.65</v>
      </c>
    </row>
    <row r="57" spans="1:15" x14ac:dyDescent="0.25">
      <c r="A57" s="19">
        <v>560086</v>
      </c>
      <c r="B57" s="20" t="s">
        <v>72</v>
      </c>
      <c r="C57" s="22">
        <v>376</v>
      </c>
      <c r="D57" s="22">
        <v>11</v>
      </c>
      <c r="E57" s="22">
        <v>618</v>
      </c>
      <c r="F57" s="22">
        <v>12</v>
      </c>
      <c r="G57" s="46">
        <v>0.60840000000000005</v>
      </c>
      <c r="H57" s="46">
        <v>0.91669999999999996</v>
      </c>
      <c r="I57" s="24">
        <v>0</v>
      </c>
      <c r="J57" s="47">
        <v>0.21</v>
      </c>
      <c r="K57" s="25">
        <v>0</v>
      </c>
      <c r="L57" s="25">
        <v>0.01</v>
      </c>
      <c r="M57" s="26"/>
      <c r="N57" s="48"/>
      <c r="O57" s="28">
        <v>0.01</v>
      </c>
    </row>
    <row r="58" spans="1:15" x14ac:dyDescent="0.25">
      <c r="A58" s="19">
        <v>560087</v>
      </c>
      <c r="B58" s="20" t="s">
        <v>73</v>
      </c>
      <c r="C58" s="22">
        <v>158</v>
      </c>
      <c r="D58" s="22">
        <v>0</v>
      </c>
      <c r="E58" s="22">
        <v>461</v>
      </c>
      <c r="F58" s="22">
        <v>0</v>
      </c>
      <c r="G58" s="46">
        <v>0.3427</v>
      </c>
      <c r="H58" s="46">
        <v>0</v>
      </c>
      <c r="I58" s="24">
        <v>1.58</v>
      </c>
      <c r="J58" s="47">
        <v>0</v>
      </c>
      <c r="K58" s="25">
        <v>1.58</v>
      </c>
      <c r="L58" s="25">
        <v>0</v>
      </c>
      <c r="M58" s="26"/>
      <c r="N58" s="48"/>
      <c r="O58" s="28">
        <v>1.58</v>
      </c>
    </row>
    <row r="59" spans="1:15" ht="26.25" x14ac:dyDescent="0.25">
      <c r="A59" s="19">
        <v>560088</v>
      </c>
      <c r="B59" s="20" t="s">
        <v>74</v>
      </c>
      <c r="C59" s="22">
        <v>34</v>
      </c>
      <c r="D59" s="22">
        <v>0</v>
      </c>
      <c r="E59" s="22">
        <v>80</v>
      </c>
      <c r="F59" s="22">
        <v>0</v>
      </c>
      <c r="G59" s="46">
        <v>0.42499999999999999</v>
      </c>
      <c r="H59" s="46">
        <v>0</v>
      </c>
      <c r="I59" s="24">
        <v>1.0900000000000001</v>
      </c>
      <c r="J59" s="47">
        <v>0</v>
      </c>
      <c r="K59" s="25">
        <v>1.0900000000000001</v>
      </c>
      <c r="L59" s="25">
        <v>0</v>
      </c>
      <c r="M59" s="26"/>
      <c r="N59" s="48"/>
      <c r="O59" s="28">
        <v>1.0900000000000001</v>
      </c>
    </row>
    <row r="60" spans="1:15" ht="26.25" x14ac:dyDescent="0.25">
      <c r="A60" s="19">
        <v>560089</v>
      </c>
      <c r="B60" s="20" t="s">
        <v>75</v>
      </c>
      <c r="C60" s="22">
        <v>37</v>
      </c>
      <c r="D60" s="22">
        <v>0</v>
      </c>
      <c r="E60" s="22">
        <v>97</v>
      </c>
      <c r="F60" s="22">
        <v>0</v>
      </c>
      <c r="G60" s="46">
        <v>0.38140000000000002</v>
      </c>
      <c r="H60" s="46">
        <v>0</v>
      </c>
      <c r="I60" s="24">
        <v>1.35</v>
      </c>
      <c r="J60" s="47">
        <v>0</v>
      </c>
      <c r="K60" s="25">
        <v>1.35</v>
      </c>
      <c r="L60" s="25">
        <v>0</v>
      </c>
      <c r="M60" s="26"/>
      <c r="N60" s="48"/>
      <c r="O60" s="28">
        <v>1.35</v>
      </c>
    </row>
    <row r="61" spans="1:15" ht="26.25" x14ac:dyDescent="0.25">
      <c r="A61" s="19">
        <v>560096</v>
      </c>
      <c r="B61" s="20" t="s">
        <v>76</v>
      </c>
      <c r="C61" s="22">
        <v>3</v>
      </c>
      <c r="D61" s="22">
        <v>1</v>
      </c>
      <c r="E61" s="22">
        <v>9</v>
      </c>
      <c r="F61" s="22">
        <v>3</v>
      </c>
      <c r="G61" s="46">
        <v>0.33329999999999999</v>
      </c>
      <c r="H61" s="46">
        <v>0.33329999999999999</v>
      </c>
      <c r="I61" s="24">
        <v>1.63</v>
      </c>
      <c r="J61" s="47">
        <v>1.67</v>
      </c>
      <c r="K61" s="25">
        <v>1.52</v>
      </c>
      <c r="L61" s="25">
        <v>0.12</v>
      </c>
      <c r="M61" s="26"/>
      <c r="N61" s="48"/>
      <c r="O61" s="28">
        <v>1.64</v>
      </c>
    </row>
    <row r="62" spans="1:15" x14ac:dyDescent="0.25">
      <c r="A62" s="19">
        <v>560098</v>
      </c>
      <c r="B62" s="20" t="s">
        <v>77</v>
      </c>
      <c r="C62" s="22">
        <v>29</v>
      </c>
      <c r="D62" s="22">
        <v>0</v>
      </c>
      <c r="E62" s="22">
        <v>50</v>
      </c>
      <c r="F62" s="22">
        <v>0</v>
      </c>
      <c r="G62" s="46">
        <v>0.57999999999999996</v>
      </c>
      <c r="H62" s="46">
        <v>0</v>
      </c>
      <c r="I62" s="24">
        <v>0.17</v>
      </c>
      <c r="J62" s="47">
        <v>0</v>
      </c>
      <c r="K62" s="25">
        <v>0.17</v>
      </c>
      <c r="L62" s="25">
        <v>0</v>
      </c>
      <c r="M62" s="26"/>
      <c r="N62" s="48"/>
      <c r="O62" s="28">
        <v>0.17</v>
      </c>
    </row>
    <row r="63" spans="1:15" ht="26.25" x14ac:dyDescent="0.25">
      <c r="A63" s="19">
        <v>560099</v>
      </c>
      <c r="B63" s="20" t="s">
        <v>78</v>
      </c>
      <c r="C63" s="22">
        <v>25</v>
      </c>
      <c r="D63" s="22">
        <v>0</v>
      </c>
      <c r="E63" s="22">
        <v>67</v>
      </c>
      <c r="F63" s="22">
        <v>0</v>
      </c>
      <c r="G63" s="46">
        <v>0.37309999999999999</v>
      </c>
      <c r="H63" s="46">
        <v>0</v>
      </c>
      <c r="I63" s="24">
        <v>1.4</v>
      </c>
      <c r="J63" s="47">
        <v>2.5</v>
      </c>
      <c r="K63" s="25">
        <v>1.32</v>
      </c>
      <c r="L63" s="25">
        <v>0.15</v>
      </c>
      <c r="M63" s="26"/>
      <c r="N63" s="48"/>
      <c r="O63" s="28">
        <v>1.47</v>
      </c>
    </row>
    <row r="64" spans="1:15" ht="26.25" x14ac:dyDescent="0.25">
      <c r="A64" s="19">
        <v>560206</v>
      </c>
      <c r="B64" s="20" t="s">
        <v>32</v>
      </c>
      <c r="C64" s="22">
        <v>804</v>
      </c>
      <c r="D64" s="22">
        <v>1</v>
      </c>
      <c r="E64" s="22">
        <v>1937</v>
      </c>
      <c r="F64" s="22">
        <v>2</v>
      </c>
      <c r="G64" s="46">
        <v>0.41510000000000002</v>
      </c>
      <c r="H64" s="46">
        <v>0.5</v>
      </c>
      <c r="I64" s="24">
        <v>1.1499999999999999</v>
      </c>
      <c r="J64" s="47">
        <v>1.25</v>
      </c>
      <c r="K64" s="25">
        <v>1.1499999999999999</v>
      </c>
      <c r="L64" s="25">
        <v>0</v>
      </c>
      <c r="M64" s="26"/>
      <c r="N64" s="48"/>
      <c r="O64" s="28">
        <v>1.1499999999999999</v>
      </c>
    </row>
    <row r="65" spans="1:15" ht="26.25" x14ac:dyDescent="0.25">
      <c r="A65" s="29">
        <v>560214</v>
      </c>
      <c r="B65" s="30" t="s">
        <v>37</v>
      </c>
      <c r="C65" s="22">
        <v>0</v>
      </c>
      <c r="D65" s="22">
        <v>0</v>
      </c>
      <c r="E65" s="22">
        <v>70</v>
      </c>
      <c r="F65" s="22">
        <v>24</v>
      </c>
      <c r="G65" s="46">
        <v>0</v>
      </c>
      <c r="H65" s="46">
        <v>0</v>
      </c>
      <c r="I65" s="24">
        <v>0</v>
      </c>
      <c r="J65" s="47">
        <v>0</v>
      </c>
      <c r="K65" s="25">
        <v>0</v>
      </c>
      <c r="L65" s="25">
        <v>0</v>
      </c>
      <c r="M65" s="31"/>
      <c r="N65" s="48"/>
      <c r="O65" s="28">
        <v>0</v>
      </c>
    </row>
    <row r="66" spans="1:15" x14ac:dyDescent="0.25">
      <c r="A66" s="32"/>
      <c r="B66" s="33" t="s">
        <v>126</v>
      </c>
      <c r="C66" s="49">
        <v>15728</v>
      </c>
      <c r="D66" s="49">
        <v>6838</v>
      </c>
      <c r="E66" s="49">
        <v>38577</v>
      </c>
      <c r="F66" s="49">
        <v>10940</v>
      </c>
      <c r="G66" s="46">
        <v>0.40770000000000001</v>
      </c>
      <c r="H66" s="46">
        <v>0.625</v>
      </c>
      <c r="I66" s="24"/>
      <c r="J66" s="84"/>
      <c r="K66" s="25"/>
      <c r="L66" s="25"/>
      <c r="M66" s="53"/>
      <c r="N66" s="27"/>
      <c r="O66" s="2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Normal="100" zoomScaleSheetLayoutView="100" workbookViewId="0">
      <pane xSplit="2" ySplit="5" topLeftCell="C32" activePane="bottomRight" state="frozen"/>
      <selection pane="topRight" activeCell="C1" sqref="C1"/>
      <selection pane="bottomLeft" activeCell="A6" sqref="A6"/>
      <selection pane="bottomRight" activeCell="H48" sqref="H48"/>
    </sheetView>
  </sheetViews>
  <sheetFormatPr defaultRowHeight="15" x14ac:dyDescent="0.25"/>
  <cols>
    <col min="2" max="2" width="27.140625" customWidth="1"/>
    <col min="5" max="5" width="11.42578125" customWidth="1"/>
    <col min="9" max="9" width="11.85546875" customWidth="1"/>
    <col min="10" max="10" width="10.28515625" customWidth="1"/>
    <col min="15" max="15" width="13.140625" customWidth="1"/>
    <col min="256" max="256" width="27.140625" customWidth="1"/>
    <col min="259" max="259" width="11.42578125" customWidth="1"/>
    <col min="263" max="263" width="11.85546875" customWidth="1"/>
    <col min="264" max="264" width="10.28515625" customWidth="1"/>
    <col min="269" max="269" width="13.140625" customWidth="1"/>
    <col min="512" max="512" width="27.140625" customWidth="1"/>
    <col min="515" max="515" width="11.42578125" customWidth="1"/>
    <col min="519" max="519" width="11.85546875" customWidth="1"/>
    <col min="520" max="520" width="10.28515625" customWidth="1"/>
    <col min="525" max="525" width="13.140625" customWidth="1"/>
    <col min="768" max="768" width="27.140625" customWidth="1"/>
    <col min="771" max="771" width="11.42578125" customWidth="1"/>
    <col min="775" max="775" width="11.85546875" customWidth="1"/>
    <col min="776" max="776" width="10.28515625" customWidth="1"/>
    <col min="781" max="781" width="13.140625" customWidth="1"/>
    <col min="1024" max="1024" width="27.140625" customWidth="1"/>
    <col min="1027" max="1027" width="11.42578125" customWidth="1"/>
    <col min="1031" max="1031" width="11.85546875" customWidth="1"/>
    <col min="1032" max="1032" width="10.28515625" customWidth="1"/>
    <col min="1037" max="1037" width="13.140625" customWidth="1"/>
    <col min="1280" max="1280" width="27.140625" customWidth="1"/>
    <col min="1283" max="1283" width="11.42578125" customWidth="1"/>
    <col min="1287" max="1287" width="11.85546875" customWidth="1"/>
    <col min="1288" max="1288" width="10.28515625" customWidth="1"/>
    <col min="1293" max="1293" width="13.140625" customWidth="1"/>
    <col min="1536" max="1536" width="27.140625" customWidth="1"/>
    <col min="1539" max="1539" width="11.42578125" customWidth="1"/>
    <col min="1543" max="1543" width="11.85546875" customWidth="1"/>
    <col min="1544" max="1544" width="10.28515625" customWidth="1"/>
    <col min="1549" max="1549" width="13.140625" customWidth="1"/>
    <col min="1792" max="1792" width="27.140625" customWidth="1"/>
    <col min="1795" max="1795" width="11.42578125" customWidth="1"/>
    <col min="1799" max="1799" width="11.85546875" customWidth="1"/>
    <col min="1800" max="1800" width="10.28515625" customWidth="1"/>
    <col min="1805" max="1805" width="13.140625" customWidth="1"/>
    <col min="2048" max="2048" width="27.140625" customWidth="1"/>
    <col min="2051" max="2051" width="11.42578125" customWidth="1"/>
    <col min="2055" max="2055" width="11.85546875" customWidth="1"/>
    <col min="2056" max="2056" width="10.28515625" customWidth="1"/>
    <col min="2061" max="2061" width="13.140625" customWidth="1"/>
    <col min="2304" max="2304" width="27.140625" customWidth="1"/>
    <col min="2307" max="2307" width="11.42578125" customWidth="1"/>
    <col min="2311" max="2311" width="11.85546875" customWidth="1"/>
    <col min="2312" max="2312" width="10.28515625" customWidth="1"/>
    <col min="2317" max="2317" width="13.140625" customWidth="1"/>
    <col min="2560" max="2560" width="27.140625" customWidth="1"/>
    <col min="2563" max="2563" width="11.42578125" customWidth="1"/>
    <col min="2567" max="2567" width="11.85546875" customWidth="1"/>
    <col min="2568" max="2568" width="10.28515625" customWidth="1"/>
    <col min="2573" max="2573" width="13.140625" customWidth="1"/>
    <col min="2816" max="2816" width="27.140625" customWidth="1"/>
    <col min="2819" max="2819" width="11.42578125" customWidth="1"/>
    <col min="2823" max="2823" width="11.85546875" customWidth="1"/>
    <col min="2824" max="2824" width="10.28515625" customWidth="1"/>
    <col min="2829" max="2829" width="13.140625" customWidth="1"/>
    <col min="3072" max="3072" width="27.140625" customWidth="1"/>
    <col min="3075" max="3075" width="11.42578125" customWidth="1"/>
    <col min="3079" max="3079" width="11.85546875" customWidth="1"/>
    <col min="3080" max="3080" width="10.28515625" customWidth="1"/>
    <col min="3085" max="3085" width="13.140625" customWidth="1"/>
    <col min="3328" max="3328" width="27.140625" customWidth="1"/>
    <col min="3331" max="3331" width="11.42578125" customWidth="1"/>
    <col min="3335" max="3335" width="11.85546875" customWidth="1"/>
    <col min="3336" max="3336" width="10.28515625" customWidth="1"/>
    <col min="3341" max="3341" width="13.140625" customWidth="1"/>
    <col min="3584" max="3584" width="27.140625" customWidth="1"/>
    <col min="3587" max="3587" width="11.42578125" customWidth="1"/>
    <col min="3591" max="3591" width="11.85546875" customWidth="1"/>
    <col min="3592" max="3592" width="10.28515625" customWidth="1"/>
    <col min="3597" max="3597" width="13.140625" customWidth="1"/>
    <col min="3840" max="3840" width="27.140625" customWidth="1"/>
    <col min="3843" max="3843" width="11.42578125" customWidth="1"/>
    <col min="3847" max="3847" width="11.85546875" customWidth="1"/>
    <col min="3848" max="3848" width="10.28515625" customWidth="1"/>
    <col min="3853" max="3853" width="13.140625" customWidth="1"/>
    <col min="4096" max="4096" width="27.140625" customWidth="1"/>
    <col min="4099" max="4099" width="11.42578125" customWidth="1"/>
    <col min="4103" max="4103" width="11.85546875" customWidth="1"/>
    <col min="4104" max="4104" width="10.28515625" customWidth="1"/>
    <col min="4109" max="4109" width="13.140625" customWidth="1"/>
    <col min="4352" max="4352" width="27.140625" customWidth="1"/>
    <col min="4355" max="4355" width="11.42578125" customWidth="1"/>
    <col min="4359" max="4359" width="11.85546875" customWidth="1"/>
    <col min="4360" max="4360" width="10.28515625" customWidth="1"/>
    <col min="4365" max="4365" width="13.140625" customWidth="1"/>
    <col min="4608" max="4608" width="27.140625" customWidth="1"/>
    <col min="4611" max="4611" width="11.42578125" customWidth="1"/>
    <col min="4615" max="4615" width="11.85546875" customWidth="1"/>
    <col min="4616" max="4616" width="10.28515625" customWidth="1"/>
    <col min="4621" max="4621" width="13.140625" customWidth="1"/>
    <col min="4864" max="4864" width="27.140625" customWidth="1"/>
    <col min="4867" max="4867" width="11.42578125" customWidth="1"/>
    <col min="4871" max="4871" width="11.85546875" customWidth="1"/>
    <col min="4872" max="4872" width="10.28515625" customWidth="1"/>
    <col min="4877" max="4877" width="13.140625" customWidth="1"/>
    <col min="5120" max="5120" width="27.140625" customWidth="1"/>
    <col min="5123" max="5123" width="11.42578125" customWidth="1"/>
    <col min="5127" max="5127" width="11.85546875" customWidth="1"/>
    <col min="5128" max="5128" width="10.28515625" customWidth="1"/>
    <col min="5133" max="5133" width="13.140625" customWidth="1"/>
    <col min="5376" max="5376" width="27.140625" customWidth="1"/>
    <col min="5379" max="5379" width="11.42578125" customWidth="1"/>
    <col min="5383" max="5383" width="11.85546875" customWidth="1"/>
    <col min="5384" max="5384" width="10.28515625" customWidth="1"/>
    <col min="5389" max="5389" width="13.140625" customWidth="1"/>
    <col min="5632" max="5632" width="27.140625" customWidth="1"/>
    <col min="5635" max="5635" width="11.42578125" customWidth="1"/>
    <col min="5639" max="5639" width="11.85546875" customWidth="1"/>
    <col min="5640" max="5640" width="10.28515625" customWidth="1"/>
    <col min="5645" max="5645" width="13.140625" customWidth="1"/>
    <col min="5888" max="5888" width="27.140625" customWidth="1"/>
    <col min="5891" max="5891" width="11.42578125" customWidth="1"/>
    <col min="5895" max="5895" width="11.85546875" customWidth="1"/>
    <col min="5896" max="5896" width="10.28515625" customWidth="1"/>
    <col min="5901" max="5901" width="13.140625" customWidth="1"/>
    <col min="6144" max="6144" width="27.140625" customWidth="1"/>
    <col min="6147" max="6147" width="11.42578125" customWidth="1"/>
    <col min="6151" max="6151" width="11.85546875" customWidth="1"/>
    <col min="6152" max="6152" width="10.28515625" customWidth="1"/>
    <col min="6157" max="6157" width="13.140625" customWidth="1"/>
    <col min="6400" max="6400" width="27.140625" customWidth="1"/>
    <col min="6403" max="6403" width="11.42578125" customWidth="1"/>
    <col min="6407" max="6407" width="11.85546875" customWidth="1"/>
    <col min="6408" max="6408" width="10.28515625" customWidth="1"/>
    <col min="6413" max="6413" width="13.140625" customWidth="1"/>
    <col min="6656" max="6656" width="27.140625" customWidth="1"/>
    <col min="6659" max="6659" width="11.42578125" customWidth="1"/>
    <col min="6663" max="6663" width="11.85546875" customWidth="1"/>
    <col min="6664" max="6664" width="10.28515625" customWidth="1"/>
    <col min="6669" max="6669" width="13.140625" customWidth="1"/>
    <col min="6912" max="6912" width="27.140625" customWidth="1"/>
    <col min="6915" max="6915" width="11.42578125" customWidth="1"/>
    <col min="6919" max="6919" width="11.85546875" customWidth="1"/>
    <col min="6920" max="6920" width="10.28515625" customWidth="1"/>
    <col min="6925" max="6925" width="13.140625" customWidth="1"/>
    <col min="7168" max="7168" width="27.140625" customWidth="1"/>
    <col min="7171" max="7171" width="11.42578125" customWidth="1"/>
    <col min="7175" max="7175" width="11.85546875" customWidth="1"/>
    <col min="7176" max="7176" width="10.28515625" customWidth="1"/>
    <col min="7181" max="7181" width="13.140625" customWidth="1"/>
    <col min="7424" max="7424" width="27.140625" customWidth="1"/>
    <col min="7427" max="7427" width="11.42578125" customWidth="1"/>
    <col min="7431" max="7431" width="11.85546875" customWidth="1"/>
    <col min="7432" max="7432" width="10.28515625" customWidth="1"/>
    <col min="7437" max="7437" width="13.140625" customWidth="1"/>
    <col min="7680" max="7680" width="27.140625" customWidth="1"/>
    <col min="7683" max="7683" width="11.42578125" customWidth="1"/>
    <col min="7687" max="7687" width="11.85546875" customWidth="1"/>
    <col min="7688" max="7688" width="10.28515625" customWidth="1"/>
    <col min="7693" max="7693" width="13.140625" customWidth="1"/>
    <col min="7936" max="7936" width="27.140625" customWidth="1"/>
    <col min="7939" max="7939" width="11.42578125" customWidth="1"/>
    <col min="7943" max="7943" width="11.85546875" customWidth="1"/>
    <col min="7944" max="7944" width="10.28515625" customWidth="1"/>
    <col min="7949" max="7949" width="13.140625" customWidth="1"/>
    <col min="8192" max="8192" width="27.140625" customWidth="1"/>
    <col min="8195" max="8195" width="11.42578125" customWidth="1"/>
    <col min="8199" max="8199" width="11.85546875" customWidth="1"/>
    <col min="8200" max="8200" width="10.28515625" customWidth="1"/>
    <col min="8205" max="8205" width="13.140625" customWidth="1"/>
    <col min="8448" max="8448" width="27.140625" customWidth="1"/>
    <col min="8451" max="8451" width="11.42578125" customWidth="1"/>
    <col min="8455" max="8455" width="11.85546875" customWidth="1"/>
    <col min="8456" max="8456" width="10.28515625" customWidth="1"/>
    <col min="8461" max="8461" width="13.140625" customWidth="1"/>
    <col min="8704" max="8704" width="27.140625" customWidth="1"/>
    <col min="8707" max="8707" width="11.42578125" customWidth="1"/>
    <col min="8711" max="8711" width="11.85546875" customWidth="1"/>
    <col min="8712" max="8712" width="10.28515625" customWidth="1"/>
    <col min="8717" max="8717" width="13.140625" customWidth="1"/>
    <col min="8960" max="8960" width="27.140625" customWidth="1"/>
    <col min="8963" max="8963" width="11.42578125" customWidth="1"/>
    <col min="8967" max="8967" width="11.85546875" customWidth="1"/>
    <col min="8968" max="8968" width="10.28515625" customWidth="1"/>
    <col min="8973" max="8973" width="13.140625" customWidth="1"/>
    <col min="9216" max="9216" width="27.140625" customWidth="1"/>
    <col min="9219" max="9219" width="11.42578125" customWidth="1"/>
    <col min="9223" max="9223" width="11.85546875" customWidth="1"/>
    <col min="9224" max="9224" width="10.28515625" customWidth="1"/>
    <col min="9229" max="9229" width="13.140625" customWidth="1"/>
    <col min="9472" max="9472" width="27.140625" customWidth="1"/>
    <col min="9475" max="9475" width="11.42578125" customWidth="1"/>
    <col min="9479" max="9479" width="11.85546875" customWidth="1"/>
    <col min="9480" max="9480" width="10.28515625" customWidth="1"/>
    <col min="9485" max="9485" width="13.140625" customWidth="1"/>
    <col min="9728" max="9728" width="27.140625" customWidth="1"/>
    <col min="9731" max="9731" width="11.42578125" customWidth="1"/>
    <col min="9735" max="9735" width="11.85546875" customWidth="1"/>
    <col min="9736" max="9736" width="10.28515625" customWidth="1"/>
    <col min="9741" max="9741" width="13.140625" customWidth="1"/>
    <col min="9984" max="9984" width="27.140625" customWidth="1"/>
    <col min="9987" max="9987" width="11.42578125" customWidth="1"/>
    <col min="9991" max="9991" width="11.85546875" customWidth="1"/>
    <col min="9992" max="9992" width="10.28515625" customWidth="1"/>
    <col min="9997" max="9997" width="13.140625" customWidth="1"/>
    <col min="10240" max="10240" width="27.140625" customWidth="1"/>
    <col min="10243" max="10243" width="11.42578125" customWidth="1"/>
    <col min="10247" max="10247" width="11.85546875" customWidth="1"/>
    <col min="10248" max="10248" width="10.28515625" customWidth="1"/>
    <col min="10253" max="10253" width="13.140625" customWidth="1"/>
    <col min="10496" max="10496" width="27.140625" customWidth="1"/>
    <col min="10499" max="10499" width="11.42578125" customWidth="1"/>
    <col min="10503" max="10503" width="11.85546875" customWidth="1"/>
    <col min="10504" max="10504" width="10.28515625" customWidth="1"/>
    <col min="10509" max="10509" width="13.140625" customWidth="1"/>
    <col min="10752" max="10752" width="27.140625" customWidth="1"/>
    <col min="10755" max="10755" width="11.42578125" customWidth="1"/>
    <col min="10759" max="10759" width="11.85546875" customWidth="1"/>
    <col min="10760" max="10760" width="10.28515625" customWidth="1"/>
    <col min="10765" max="10765" width="13.140625" customWidth="1"/>
    <col min="11008" max="11008" width="27.140625" customWidth="1"/>
    <col min="11011" max="11011" width="11.42578125" customWidth="1"/>
    <col min="11015" max="11015" width="11.85546875" customWidth="1"/>
    <col min="11016" max="11016" width="10.28515625" customWidth="1"/>
    <col min="11021" max="11021" width="13.140625" customWidth="1"/>
    <col min="11264" max="11264" width="27.140625" customWidth="1"/>
    <col min="11267" max="11267" width="11.42578125" customWidth="1"/>
    <col min="11271" max="11271" width="11.85546875" customWidth="1"/>
    <col min="11272" max="11272" width="10.28515625" customWidth="1"/>
    <col min="11277" max="11277" width="13.140625" customWidth="1"/>
    <col min="11520" max="11520" width="27.140625" customWidth="1"/>
    <col min="11523" max="11523" width="11.42578125" customWidth="1"/>
    <col min="11527" max="11527" width="11.85546875" customWidth="1"/>
    <col min="11528" max="11528" width="10.28515625" customWidth="1"/>
    <col min="11533" max="11533" width="13.140625" customWidth="1"/>
    <col min="11776" max="11776" width="27.140625" customWidth="1"/>
    <col min="11779" max="11779" width="11.42578125" customWidth="1"/>
    <col min="11783" max="11783" width="11.85546875" customWidth="1"/>
    <col min="11784" max="11784" width="10.28515625" customWidth="1"/>
    <col min="11789" max="11789" width="13.140625" customWidth="1"/>
    <col min="12032" max="12032" width="27.140625" customWidth="1"/>
    <col min="12035" max="12035" width="11.42578125" customWidth="1"/>
    <col min="12039" max="12039" width="11.85546875" customWidth="1"/>
    <col min="12040" max="12040" width="10.28515625" customWidth="1"/>
    <col min="12045" max="12045" width="13.140625" customWidth="1"/>
    <col min="12288" max="12288" width="27.140625" customWidth="1"/>
    <col min="12291" max="12291" width="11.42578125" customWidth="1"/>
    <col min="12295" max="12295" width="11.85546875" customWidth="1"/>
    <col min="12296" max="12296" width="10.28515625" customWidth="1"/>
    <col min="12301" max="12301" width="13.140625" customWidth="1"/>
    <col min="12544" max="12544" width="27.140625" customWidth="1"/>
    <col min="12547" max="12547" width="11.42578125" customWidth="1"/>
    <col min="12551" max="12551" width="11.85546875" customWidth="1"/>
    <col min="12552" max="12552" width="10.28515625" customWidth="1"/>
    <col min="12557" max="12557" width="13.140625" customWidth="1"/>
    <col min="12800" max="12800" width="27.140625" customWidth="1"/>
    <col min="12803" max="12803" width="11.42578125" customWidth="1"/>
    <col min="12807" max="12807" width="11.85546875" customWidth="1"/>
    <col min="12808" max="12808" width="10.28515625" customWidth="1"/>
    <col min="12813" max="12813" width="13.140625" customWidth="1"/>
    <col min="13056" max="13056" width="27.140625" customWidth="1"/>
    <col min="13059" max="13059" width="11.42578125" customWidth="1"/>
    <col min="13063" max="13063" width="11.85546875" customWidth="1"/>
    <col min="13064" max="13064" width="10.28515625" customWidth="1"/>
    <col min="13069" max="13069" width="13.140625" customWidth="1"/>
    <col min="13312" max="13312" width="27.140625" customWidth="1"/>
    <col min="13315" max="13315" width="11.42578125" customWidth="1"/>
    <col min="13319" max="13319" width="11.85546875" customWidth="1"/>
    <col min="13320" max="13320" width="10.28515625" customWidth="1"/>
    <col min="13325" max="13325" width="13.140625" customWidth="1"/>
    <col min="13568" max="13568" width="27.140625" customWidth="1"/>
    <col min="13571" max="13571" width="11.42578125" customWidth="1"/>
    <col min="13575" max="13575" width="11.85546875" customWidth="1"/>
    <col min="13576" max="13576" width="10.28515625" customWidth="1"/>
    <col min="13581" max="13581" width="13.140625" customWidth="1"/>
    <col min="13824" max="13824" width="27.140625" customWidth="1"/>
    <col min="13827" max="13827" width="11.42578125" customWidth="1"/>
    <col min="13831" max="13831" width="11.85546875" customWidth="1"/>
    <col min="13832" max="13832" width="10.28515625" customWidth="1"/>
    <col min="13837" max="13837" width="13.140625" customWidth="1"/>
    <col min="14080" max="14080" width="27.140625" customWidth="1"/>
    <col min="14083" max="14083" width="11.42578125" customWidth="1"/>
    <col min="14087" max="14087" width="11.85546875" customWidth="1"/>
    <col min="14088" max="14088" width="10.28515625" customWidth="1"/>
    <col min="14093" max="14093" width="13.140625" customWidth="1"/>
    <col min="14336" max="14336" width="27.140625" customWidth="1"/>
    <col min="14339" max="14339" width="11.42578125" customWidth="1"/>
    <col min="14343" max="14343" width="11.85546875" customWidth="1"/>
    <col min="14344" max="14344" width="10.28515625" customWidth="1"/>
    <col min="14349" max="14349" width="13.140625" customWidth="1"/>
    <col min="14592" max="14592" width="27.140625" customWidth="1"/>
    <col min="14595" max="14595" width="11.42578125" customWidth="1"/>
    <col min="14599" max="14599" width="11.85546875" customWidth="1"/>
    <col min="14600" max="14600" width="10.28515625" customWidth="1"/>
    <col min="14605" max="14605" width="13.140625" customWidth="1"/>
    <col min="14848" max="14848" width="27.140625" customWidth="1"/>
    <col min="14851" max="14851" width="11.42578125" customWidth="1"/>
    <col min="14855" max="14855" width="11.85546875" customWidth="1"/>
    <col min="14856" max="14856" width="10.28515625" customWidth="1"/>
    <col min="14861" max="14861" width="13.140625" customWidth="1"/>
    <col min="15104" max="15104" width="27.140625" customWidth="1"/>
    <col min="15107" max="15107" width="11.42578125" customWidth="1"/>
    <col min="15111" max="15111" width="11.85546875" customWidth="1"/>
    <col min="15112" max="15112" width="10.28515625" customWidth="1"/>
    <col min="15117" max="15117" width="13.140625" customWidth="1"/>
    <col min="15360" max="15360" width="27.140625" customWidth="1"/>
    <col min="15363" max="15363" width="11.42578125" customWidth="1"/>
    <col min="15367" max="15367" width="11.85546875" customWidth="1"/>
    <col min="15368" max="15368" width="10.28515625" customWidth="1"/>
    <col min="15373" max="15373" width="13.140625" customWidth="1"/>
    <col min="15616" max="15616" width="27.140625" customWidth="1"/>
    <col min="15619" max="15619" width="11.42578125" customWidth="1"/>
    <col min="15623" max="15623" width="11.85546875" customWidth="1"/>
    <col min="15624" max="15624" width="10.28515625" customWidth="1"/>
    <col min="15629" max="15629" width="13.140625" customWidth="1"/>
    <col min="15872" max="15872" width="27.140625" customWidth="1"/>
    <col min="15875" max="15875" width="11.42578125" customWidth="1"/>
    <col min="15879" max="15879" width="11.85546875" customWidth="1"/>
    <col min="15880" max="15880" width="10.28515625" customWidth="1"/>
    <col min="15885" max="15885" width="13.140625" customWidth="1"/>
    <col min="16128" max="16128" width="27.140625" customWidth="1"/>
    <col min="16131" max="16131" width="11.42578125" customWidth="1"/>
    <col min="16135" max="16135" width="11.85546875" customWidth="1"/>
    <col min="16136" max="16136" width="10.28515625" customWidth="1"/>
    <col min="16141" max="16141" width="13.140625" customWidth="1"/>
  </cols>
  <sheetData>
    <row r="1" spans="1:15" ht="35.25" customHeight="1" x14ac:dyDescent="0.25">
      <c r="A1" s="54"/>
      <c r="B1" s="39"/>
      <c r="C1" s="39"/>
      <c r="D1" s="39"/>
      <c r="E1" s="39"/>
      <c r="F1" s="39"/>
      <c r="G1" s="15"/>
      <c r="H1" s="85"/>
      <c r="I1" s="15"/>
      <c r="J1" s="15"/>
      <c r="K1" s="39"/>
      <c r="L1" s="187" t="s">
        <v>198</v>
      </c>
      <c r="M1" s="187"/>
      <c r="N1" s="187"/>
      <c r="O1" s="187"/>
    </row>
    <row r="2" spans="1:15" ht="18" x14ac:dyDescent="0.25">
      <c r="A2" s="228" t="s">
        <v>127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</row>
    <row r="3" spans="1:15" ht="39.75" customHeight="1" x14ac:dyDescent="0.25">
      <c r="A3" s="229" t="s">
        <v>128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s="118" customFormat="1" ht="57" customHeight="1" x14ac:dyDescent="0.2">
      <c r="A4" s="230" t="s">
        <v>84</v>
      </c>
      <c r="B4" s="230" t="s">
        <v>85</v>
      </c>
      <c r="C4" s="234" t="s">
        <v>129</v>
      </c>
      <c r="D4" s="235"/>
      <c r="E4" s="236" t="s">
        <v>87</v>
      </c>
      <c r="F4" s="237"/>
      <c r="G4" s="238" t="s">
        <v>130</v>
      </c>
      <c r="H4" s="239"/>
      <c r="I4" s="240" t="s">
        <v>131</v>
      </c>
      <c r="J4" s="241"/>
      <c r="K4" s="242" t="s">
        <v>90</v>
      </c>
      <c r="L4" s="243"/>
      <c r="M4" s="232" t="s">
        <v>91</v>
      </c>
      <c r="N4" s="233"/>
      <c r="O4" s="144" t="s">
        <v>125</v>
      </c>
    </row>
    <row r="5" spans="1:15" s="118" customFormat="1" ht="22.5" x14ac:dyDescent="0.2">
      <c r="A5" s="231"/>
      <c r="B5" s="231"/>
      <c r="C5" s="127" t="s">
        <v>93</v>
      </c>
      <c r="D5" s="127" t="s">
        <v>94</v>
      </c>
      <c r="E5" s="127" t="s">
        <v>93</v>
      </c>
      <c r="F5" s="127" t="s">
        <v>94</v>
      </c>
      <c r="G5" s="127" t="s">
        <v>93</v>
      </c>
      <c r="H5" s="127" t="s">
        <v>94</v>
      </c>
      <c r="I5" s="127" t="s">
        <v>93</v>
      </c>
      <c r="J5" s="127" t="s">
        <v>94</v>
      </c>
      <c r="K5" s="127" t="s">
        <v>93</v>
      </c>
      <c r="L5" s="127" t="s">
        <v>94</v>
      </c>
      <c r="M5" s="128" t="s">
        <v>93</v>
      </c>
      <c r="N5" s="129" t="s">
        <v>94</v>
      </c>
      <c r="O5" s="130" t="s">
        <v>95</v>
      </c>
    </row>
    <row r="6" spans="1:15" ht="26.25" x14ac:dyDescent="0.25">
      <c r="A6" s="19">
        <v>560002</v>
      </c>
      <c r="B6" s="20" t="s">
        <v>9</v>
      </c>
      <c r="C6" s="22">
        <v>437</v>
      </c>
      <c r="D6" s="22">
        <v>0</v>
      </c>
      <c r="E6" s="22">
        <v>16643</v>
      </c>
      <c r="F6" s="22">
        <v>0</v>
      </c>
      <c r="G6" s="46">
        <v>2.63E-2</v>
      </c>
      <c r="H6" s="46">
        <v>0</v>
      </c>
      <c r="I6" s="24">
        <v>1.99</v>
      </c>
      <c r="J6" s="47">
        <v>0</v>
      </c>
      <c r="K6" s="25">
        <v>1.99</v>
      </c>
      <c r="L6" s="25">
        <v>0</v>
      </c>
      <c r="M6" s="26"/>
      <c r="N6" s="48"/>
      <c r="O6" s="28">
        <v>1.99</v>
      </c>
    </row>
    <row r="7" spans="1:15" ht="26.25" x14ac:dyDescent="0.25">
      <c r="A7" s="19">
        <v>560014</v>
      </c>
      <c r="B7" s="20" t="s">
        <v>20</v>
      </c>
      <c r="C7" s="22">
        <v>49</v>
      </c>
      <c r="D7" s="22">
        <v>1</v>
      </c>
      <c r="E7" s="22">
        <v>4203</v>
      </c>
      <c r="F7" s="22">
        <v>78</v>
      </c>
      <c r="G7" s="46">
        <v>1.17E-2</v>
      </c>
      <c r="H7" s="46">
        <v>1.2800000000000001E-2</v>
      </c>
      <c r="I7" s="24">
        <v>2.5</v>
      </c>
      <c r="J7" s="47">
        <v>2.5</v>
      </c>
      <c r="K7" s="25">
        <v>2.4500000000000002</v>
      </c>
      <c r="L7" s="25">
        <v>0.05</v>
      </c>
      <c r="M7" s="26"/>
      <c r="N7" s="48"/>
      <c r="O7" s="28">
        <v>2.5</v>
      </c>
    </row>
    <row r="8" spans="1:15" x14ac:dyDescent="0.25">
      <c r="A8" s="19">
        <v>560017</v>
      </c>
      <c r="B8" s="20" t="s">
        <v>21</v>
      </c>
      <c r="C8" s="22">
        <v>1636</v>
      </c>
      <c r="D8" s="22">
        <v>0</v>
      </c>
      <c r="E8" s="22">
        <v>76148</v>
      </c>
      <c r="F8" s="22">
        <v>3</v>
      </c>
      <c r="G8" s="46">
        <v>2.1499999999999998E-2</v>
      </c>
      <c r="H8" s="46">
        <v>0</v>
      </c>
      <c r="I8" s="24">
        <v>2.5</v>
      </c>
      <c r="J8" s="47">
        <v>0</v>
      </c>
      <c r="K8" s="25">
        <v>2.5</v>
      </c>
      <c r="L8" s="25">
        <v>0</v>
      </c>
      <c r="M8" s="26"/>
      <c r="N8" s="48"/>
      <c r="O8" s="28">
        <v>2.5</v>
      </c>
    </row>
    <row r="9" spans="1:15" x14ac:dyDescent="0.25">
      <c r="A9" s="19">
        <v>560019</v>
      </c>
      <c r="B9" s="20" t="s">
        <v>22</v>
      </c>
      <c r="C9" s="22">
        <v>1701</v>
      </c>
      <c r="D9" s="22">
        <v>74</v>
      </c>
      <c r="E9" s="22">
        <v>88898</v>
      </c>
      <c r="F9" s="22">
        <v>4287</v>
      </c>
      <c r="G9" s="46">
        <v>1.9099999999999999E-2</v>
      </c>
      <c r="H9" s="46">
        <v>1.7299999999999999E-2</v>
      </c>
      <c r="I9" s="24">
        <v>2.5</v>
      </c>
      <c r="J9" s="47">
        <v>2.5</v>
      </c>
      <c r="K9" s="25">
        <v>2.37</v>
      </c>
      <c r="L9" s="25">
        <v>0.13</v>
      </c>
      <c r="M9" s="26"/>
      <c r="N9" s="48"/>
      <c r="O9" s="28">
        <v>2.5</v>
      </c>
    </row>
    <row r="10" spans="1:15" x14ac:dyDescent="0.25">
      <c r="A10" s="19">
        <v>560021</v>
      </c>
      <c r="B10" s="20" t="s">
        <v>23</v>
      </c>
      <c r="C10" s="22">
        <v>1167</v>
      </c>
      <c r="D10" s="22">
        <v>907</v>
      </c>
      <c r="E10" s="22">
        <v>55692</v>
      </c>
      <c r="F10" s="22">
        <v>37623</v>
      </c>
      <c r="G10" s="46">
        <v>2.1000000000000001E-2</v>
      </c>
      <c r="H10" s="46">
        <v>2.41E-2</v>
      </c>
      <c r="I10" s="24">
        <v>2.5</v>
      </c>
      <c r="J10" s="47">
        <v>2.5</v>
      </c>
      <c r="K10" s="25">
        <v>1.5</v>
      </c>
      <c r="L10" s="25">
        <v>1</v>
      </c>
      <c r="M10" s="26"/>
      <c r="N10" s="48"/>
      <c r="O10" s="28">
        <v>2.5</v>
      </c>
    </row>
    <row r="11" spans="1:15" x14ac:dyDescent="0.25">
      <c r="A11" s="19">
        <v>560022</v>
      </c>
      <c r="B11" s="20" t="s">
        <v>24</v>
      </c>
      <c r="C11" s="22">
        <v>1355</v>
      </c>
      <c r="D11" s="22">
        <v>691</v>
      </c>
      <c r="E11" s="22">
        <v>66561</v>
      </c>
      <c r="F11" s="22">
        <v>23742</v>
      </c>
      <c r="G11" s="46">
        <v>2.0400000000000001E-2</v>
      </c>
      <c r="H11" s="46">
        <v>2.9100000000000001E-2</v>
      </c>
      <c r="I11" s="24">
        <v>2.5</v>
      </c>
      <c r="J11" s="47">
        <v>2.35</v>
      </c>
      <c r="K11" s="25">
        <v>1.85</v>
      </c>
      <c r="L11" s="25">
        <v>0.61</v>
      </c>
      <c r="M11" s="26"/>
      <c r="N11" s="48"/>
      <c r="O11" s="28">
        <v>2.46</v>
      </c>
    </row>
    <row r="12" spans="1:15" x14ac:dyDescent="0.25">
      <c r="A12" s="19">
        <v>560024</v>
      </c>
      <c r="B12" s="20" t="s">
        <v>25</v>
      </c>
      <c r="C12" s="22">
        <v>25</v>
      </c>
      <c r="D12" s="22">
        <v>1239</v>
      </c>
      <c r="E12" s="22">
        <v>2563</v>
      </c>
      <c r="F12" s="22">
        <v>49797</v>
      </c>
      <c r="G12" s="46">
        <v>9.7999999999999997E-3</v>
      </c>
      <c r="H12" s="46">
        <v>2.4899999999999999E-2</v>
      </c>
      <c r="I12" s="24">
        <v>2.5</v>
      </c>
      <c r="J12" s="47">
        <v>2.5</v>
      </c>
      <c r="K12" s="25">
        <v>0.12</v>
      </c>
      <c r="L12" s="25">
        <v>2.38</v>
      </c>
      <c r="M12" s="26"/>
      <c r="N12" s="48"/>
      <c r="O12" s="28">
        <v>2.5</v>
      </c>
    </row>
    <row r="13" spans="1:15" ht="26.25" x14ac:dyDescent="0.25">
      <c r="A13" s="19">
        <v>560026</v>
      </c>
      <c r="B13" s="20" t="s">
        <v>26</v>
      </c>
      <c r="C13" s="22">
        <v>2055</v>
      </c>
      <c r="D13" s="22">
        <v>456</v>
      </c>
      <c r="E13" s="22">
        <v>93817</v>
      </c>
      <c r="F13" s="22">
        <v>18922</v>
      </c>
      <c r="G13" s="46">
        <v>2.1899999999999999E-2</v>
      </c>
      <c r="H13" s="46">
        <v>2.41E-2</v>
      </c>
      <c r="I13" s="24">
        <v>2.5</v>
      </c>
      <c r="J13" s="47">
        <v>2.5</v>
      </c>
      <c r="K13" s="25">
        <v>2.0699999999999998</v>
      </c>
      <c r="L13" s="25">
        <v>0.43</v>
      </c>
      <c r="M13" s="26"/>
      <c r="N13" s="48"/>
      <c r="O13" s="28">
        <v>2.5</v>
      </c>
    </row>
    <row r="14" spans="1:15" x14ac:dyDescent="0.25">
      <c r="A14" s="19">
        <v>560032</v>
      </c>
      <c r="B14" s="20" t="s">
        <v>28</v>
      </c>
      <c r="C14" s="22">
        <v>424</v>
      </c>
      <c r="D14" s="22">
        <v>0</v>
      </c>
      <c r="E14" s="22">
        <v>20918</v>
      </c>
      <c r="F14" s="22">
        <v>1</v>
      </c>
      <c r="G14" s="46">
        <v>2.0299999999999999E-2</v>
      </c>
      <c r="H14" s="46">
        <v>0</v>
      </c>
      <c r="I14" s="24">
        <v>2.5</v>
      </c>
      <c r="J14" s="47">
        <v>0</v>
      </c>
      <c r="K14" s="25">
        <v>2.5</v>
      </c>
      <c r="L14" s="25">
        <v>0</v>
      </c>
      <c r="M14" s="26"/>
      <c r="N14" s="48"/>
      <c r="O14" s="28">
        <v>2.5</v>
      </c>
    </row>
    <row r="15" spans="1:15" x14ac:dyDescent="0.25">
      <c r="A15" s="19">
        <v>560033</v>
      </c>
      <c r="B15" s="20" t="s">
        <v>29</v>
      </c>
      <c r="C15" s="22">
        <v>789</v>
      </c>
      <c r="D15" s="22">
        <v>0</v>
      </c>
      <c r="E15" s="22">
        <v>40375</v>
      </c>
      <c r="F15" s="22">
        <v>0</v>
      </c>
      <c r="G15" s="46">
        <v>1.95E-2</v>
      </c>
      <c r="H15" s="46">
        <v>0</v>
      </c>
      <c r="I15" s="24">
        <v>2.5</v>
      </c>
      <c r="J15" s="47">
        <v>0</v>
      </c>
      <c r="K15" s="25">
        <v>2.5</v>
      </c>
      <c r="L15" s="25">
        <v>0</v>
      </c>
      <c r="M15" s="26"/>
      <c r="N15" s="48"/>
      <c r="O15" s="28">
        <v>2.5</v>
      </c>
    </row>
    <row r="16" spans="1:15" x14ac:dyDescent="0.25">
      <c r="A16" s="19">
        <v>560034</v>
      </c>
      <c r="B16" s="20" t="s">
        <v>30</v>
      </c>
      <c r="C16" s="22">
        <v>874</v>
      </c>
      <c r="D16" s="22">
        <v>0</v>
      </c>
      <c r="E16" s="22">
        <v>38139</v>
      </c>
      <c r="F16" s="22">
        <v>2</v>
      </c>
      <c r="G16" s="46">
        <v>2.29E-2</v>
      </c>
      <c r="H16" s="46">
        <v>0</v>
      </c>
      <c r="I16" s="24">
        <v>2.5</v>
      </c>
      <c r="J16" s="47">
        <v>0</v>
      </c>
      <c r="K16" s="25">
        <v>2.5</v>
      </c>
      <c r="L16" s="25">
        <v>0</v>
      </c>
      <c r="M16" s="26"/>
      <c r="N16" s="48"/>
      <c r="O16" s="28">
        <v>2.5</v>
      </c>
    </row>
    <row r="17" spans="1:15" x14ac:dyDescent="0.25">
      <c r="A17" s="19">
        <v>560035</v>
      </c>
      <c r="B17" s="20" t="s">
        <v>31</v>
      </c>
      <c r="C17" s="22">
        <v>11</v>
      </c>
      <c r="D17" s="22">
        <v>665</v>
      </c>
      <c r="E17" s="22">
        <v>1817</v>
      </c>
      <c r="F17" s="22">
        <v>30887</v>
      </c>
      <c r="G17" s="46">
        <v>6.1000000000000004E-3</v>
      </c>
      <c r="H17" s="46">
        <v>2.1499999999999998E-2</v>
      </c>
      <c r="I17" s="24">
        <v>2.5</v>
      </c>
      <c r="J17" s="47">
        <v>2.5</v>
      </c>
      <c r="K17" s="25">
        <v>0.15</v>
      </c>
      <c r="L17" s="25">
        <v>2.35</v>
      </c>
      <c r="M17" s="26"/>
      <c r="N17" s="48"/>
      <c r="O17" s="28">
        <v>2.5</v>
      </c>
    </row>
    <row r="18" spans="1:15" x14ac:dyDescent="0.25">
      <c r="A18" s="19">
        <v>560036</v>
      </c>
      <c r="B18" s="20" t="s">
        <v>27</v>
      </c>
      <c r="C18" s="22">
        <v>936</v>
      </c>
      <c r="D18" s="22">
        <v>244</v>
      </c>
      <c r="E18" s="22">
        <v>47649</v>
      </c>
      <c r="F18" s="22">
        <v>10767</v>
      </c>
      <c r="G18" s="46">
        <v>1.9599999999999999E-2</v>
      </c>
      <c r="H18" s="46">
        <v>2.2700000000000001E-2</v>
      </c>
      <c r="I18" s="24">
        <v>2.5</v>
      </c>
      <c r="J18" s="47">
        <v>2.5</v>
      </c>
      <c r="K18" s="25">
        <v>2.0499999999999998</v>
      </c>
      <c r="L18" s="25">
        <v>0.45</v>
      </c>
      <c r="M18" s="26"/>
      <c r="N18" s="48"/>
      <c r="O18" s="28">
        <v>2.5</v>
      </c>
    </row>
    <row r="19" spans="1:15" x14ac:dyDescent="0.25">
      <c r="A19" s="19">
        <v>560041</v>
      </c>
      <c r="B19" s="20" t="s">
        <v>33</v>
      </c>
      <c r="C19" s="22">
        <v>15</v>
      </c>
      <c r="D19" s="22">
        <v>501</v>
      </c>
      <c r="E19" s="22">
        <v>1729</v>
      </c>
      <c r="F19" s="22">
        <v>19384</v>
      </c>
      <c r="G19" s="46">
        <v>8.6999999999999994E-3</v>
      </c>
      <c r="H19" s="46">
        <v>2.58E-2</v>
      </c>
      <c r="I19" s="24">
        <v>2.5</v>
      </c>
      <c r="J19" s="47">
        <v>2.5</v>
      </c>
      <c r="K19" s="25">
        <v>0.2</v>
      </c>
      <c r="L19" s="25">
        <v>2.2999999999999998</v>
      </c>
      <c r="M19" s="26"/>
      <c r="N19" s="48"/>
      <c r="O19" s="28">
        <v>2.5</v>
      </c>
    </row>
    <row r="20" spans="1:15" x14ac:dyDescent="0.25">
      <c r="A20" s="19">
        <v>560043</v>
      </c>
      <c r="B20" s="20" t="s">
        <v>34</v>
      </c>
      <c r="C20" s="22">
        <v>480</v>
      </c>
      <c r="D20" s="22">
        <v>236</v>
      </c>
      <c r="E20" s="22">
        <v>21192</v>
      </c>
      <c r="F20" s="22">
        <v>5128</v>
      </c>
      <c r="G20" s="46">
        <v>2.2700000000000001E-2</v>
      </c>
      <c r="H20" s="46">
        <v>4.5999999999999999E-2</v>
      </c>
      <c r="I20" s="24">
        <v>2.5</v>
      </c>
      <c r="J20" s="47">
        <v>1.56</v>
      </c>
      <c r="K20" s="25">
        <v>2.0299999999999998</v>
      </c>
      <c r="L20" s="25">
        <v>0.3</v>
      </c>
      <c r="M20" s="26"/>
      <c r="N20" s="48"/>
      <c r="O20" s="28">
        <v>2.33</v>
      </c>
    </row>
    <row r="21" spans="1:15" x14ac:dyDescent="0.25">
      <c r="A21" s="19">
        <v>560045</v>
      </c>
      <c r="B21" s="20" t="s">
        <v>35</v>
      </c>
      <c r="C21" s="22">
        <v>438</v>
      </c>
      <c r="D21" s="22">
        <v>128</v>
      </c>
      <c r="E21" s="22">
        <v>19864</v>
      </c>
      <c r="F21" s="22">
        <v>5883</v>
      </c>
      <c r="G21" s="46">
        <v>2.1999999999999999E-2</v>
      </c>
      <c r="H21" s="46">
        <v>2.18E-2</v>
      </c>
      <c r="I21" s="24">
        <v>2.5</v>
      </c>
      <c r="J21" s="47">
        <v>2.5</v>
      </c>
      <c r="K21" s="25">
        <v>1.92</v>
      </c>
      <c r="L21" s="25">
        <v>0.57999999999999996</v>
      </c>
      <c r="M21" s="26"/>
      <c r="N21" s="48"/>
      <c r="O21" s="28">
        <v>2.5</v>
      </c>
    </row>
    <row r="22" spans="1:15" x14ac:dyDescent="0.25">
      <c r="A22" s="19">
        <v>560047</v>
      </c>
      <c r="B22" s="20" t="s">
        <v>36</v>
      </c>
      <c r="C22" s="22">
        <v>660</v>
      </c>
      <c r="D22" s="22">
        <v>188</v>
      </c>
      <c r="E22" s="22">
        <v>30201</v>
      </c>
      <c r="F22" s="22">
        <v>8274</v>
      </c>
      <c r="G22" s="46">
        <v>2.1899999999999999E-2</v>
      </c>
      <c r="H22" s="46">
        <v>2.2700000000000001E-2</v>
      </c>
      <c r="I22" s="24">
        <v>2.5</v>
      </c>
      <c r="J22" s="47">
        <v>2.5</v>
      </c>
      <c r="K22" s="25">
        <v>1.95</v>
      </c>
      <c r="L22" s="25">
        <v>0.55000000000000004</v>
      </c>
      <c r="M22" s="26"/>
      <c r="N22" s="48"/>
      <c r="O22" s="28">
        <v>2.5</v>
      </c>
    </row>
    <row r="23" spans="1:15" x14ac:dyDescent="0.25">
      <c r="A23" s="19">
        <v>560052</v>
      </c>
      <c r="B23" s="20" t="s">
        <v>38</v>
      </c>
      <c r="C23" s="22">
        <v>455</v>
      </c>
      <c r="D23" s="22">
        <v>65</v>
      </c>
      <c r="E23" s="22">
        <v>18111</v>
      </c>
      <c r="F23" s="22">
        <v>5636</v>
      </c>
      <c r="G23" s="46">
        <v>2.5100000000000001E-2</v>
      </c>
      <c r="H23" s="46">
        <v>1.15E-2</v>
      </c>
      <c r="I23" s="24">
        <v>2.42</v>
      </c>
      <c r="J23" s="47">
        <v>2.5</v>
      </c>
      <c r="K23" s="25">
        <v>1.84</v>
      </c>
      <c r="L23" s="25">
        <v>0.6</v>
      </c>
      <c r="M23" s="26"/>
      <c r="N23" s="48"/>
      <c r="O23" s="28">
        <v>2.44</v>
      </c>
    </row>
    <row r="24" spans="1:15" x14ac:dyDescent="0.25">
      <c r="A24" s="19">
        <v>560053</v>
      </c>
      <c r="B24" s="20" t="s">
        <v>39</v>
      </c>
      <c r="C24" s="22">
        <v>382</v>
      </c>
      <c r="D24" s="22">
        <v>106</v>
      </c>
      <c r="E24" s="22">
        <v>16237</v>
      </c>
      <c r="F24" s="22">
        <v>4701</v>
      </c>
      <c r="G24" s="46">
        <v>2.35E-2</v>
      </c>
      <c r="H24" s="46">
        <v>2.2499999999999999E-2</v>
      </c>
      <c r="I24" s="24">
        <v>2.5</v>
      </c>
      <c r="J24" s="47">
        <v>2.5</v>
      </c>
      <c r="K24" s="25">
        <v>1.95</v>
      </c>
      <c r="L24" s="25">
        <v>0.55000000000000004</v>
      </c>
      <c r="M24" s="26"/>
      <c r="N24" s="48"/>
      <c r="O24" s="28">
        <v>2.5</v>
      </c>
    </row>
    <row r="25" spans="1:15" x14ac:dyDescent="0.25">
      <c r="A25" s="19">
        <v>560054</v>
      </c>
      <c r="B25" s="20" t="s">
        <v>40</v>
      </c>
      <c r="C25" s="22">
        <v>410</v>
      </c>
      <c r="D25" s="22">
        <v>106</v>
      </c>
      <c r="E25" s="22">
        <v>16287</v>
      </c>
      <c r="F25" s="22">
        <v>5318</v>
      </c>
      <c r="G25" s="46">
        <v>2.52E-2</v>
      </c>
      <c r="H25" s="46">
        <v>1.9900000000000001E-2</v>
      </c>
      <c r="I25" s="24">
        <v>2.38</v>
      </c>
      <c r="J25" s="47">
        <v>2.5</v>
      </c>
      <c r="K25" s="25">
        <v>1.79</v>
      </c>
      <c r="L25" s="25">
        <v>0.63</v>
      </c>
      <c r="M25" s="26"/>
      <c r="N25" s="48"/>
      <c r="O25" s="28">
        <v>2.42</v>
      </c>
    </row>
    <row r="26" spans="1:15" x14ac:dyDescent="0.25">
      <c r="A26" s="19">
        <v>560055</v>
      </c>
      <c r="B26" s="20" t="s">
        <v>41</v>
      </c>
      <c r="C26" s="22">
        <v>325</v>
      </c>
      <c r="D26" s="22">
        <v>89</v>
      </c>
      <c r="E26" s="22">
        <v>11496</v>
      </c>
      <c r="F26" s="22">
        <v>2801</v>
      </c>
      <c r="G26" s="46">
        <v>2.8299999999999999E-2</v>
      </c>
      <c r="H26" s="46">
        <v>3.1800000000000002E-2</v>
      </c>
      <c r="I26" s="24">
        <v>1.27</v>
      </c>
      <c r="J26" s="47">
        <v>2.23</v>
      </c>
      <c r="K26" s="25">
        <v>1.02</v>
      </c>
      <c r="L26" s="25">
        <v>0.45</v>
      </c>
      <c r="M26" s="26"/>
      <c r="N26" s="48"/>
      <c r="O26" s="28">
        <v>1.47</v>
      </c>
    </row>
    <row r="27" spans="1:15" x14ac:dyDescent="0.25">
      <c r="A27" s="19">
        <v>560056</v>
      </c>
      <c r="B27" s="20" t="s">
        <v>42</v>
      </c>
      <c r="C27" s="22">
        <v>401</v>
      </c>
      <c r="D27" s="22">
        <v>92</v>
      </c>
      <c r="E27" s="22">
        <v>15666</v>
      </c>
      <c r="F27" s="22">
        <v>3497</v>
      </c>
      <c r="G27" s="46">
        <v>2.5600000000000001E-2</v>
      </c>
      <c r="H27" s="46">
        <v>2.63E-2</v>
      </c>
      <c r="I27" s="24">
        <v>2.2400000000000002</v>
      </c>
      <c r="J27" s="47">
        <v>2.5</v>
      </c>
      <c r="K27" s="25">
        <v>1.84</v>
      </c>
      <c r="L27" s="25">
        <v>0.45</v>
      </c>
      <c r="M27" s="26"/>
      <c r="N27" s="48"/>
      <c r="O27" s="28">
        <v>2.29</v>
      </c>
    </row>
    <row r="28" spans="1:15" x14ac:dyDescent="0.25">
      <c r="A28" s="19">
        <v>560057</v>
      </c>
      <c r="B28" s="20" t="s">
        <v>43</v>
      </c>
      <c r="C28" s="22">
        <v>384</v>
      </c>
      <c r="D28" s="22">
        <v>143</v>
      </c>
      <c r="E28" s="22">
        <v>12626</v>
      </c>
      <c r="F28" s="22">
        <v>3365</v>
      </c>
      <c r="G28" s="46">
        <v>3.04E-2</v>
      </c>
      <c r="H28" s="46">
        <v>4.2500000000000003E-2</v>
      </c>
      <c r="I28" s="24">
        <v>0.53</v>
      </c>
      <c r="J28" s="47">
        <v>1.73</v>
      </c>
      <c r="K28" s="25">
        <v>0.42</v>
      </c>
      <c r="L28" s="25">
        <v>0.36</v>
      </c>
      <c r="M28" s="26"/>
      <c r="N28" s="48"/>
      <c r="O28" s="28">
        <v>0.78</v>
      </c>
    </row>
    <row r="29" spans="1:15" x14ac:dyDescent="0.25">
      <c r="A29" s="19">
        <v>560058</v>
      </c>
      <c r="B29" s="20" t="s">
        <v>44</v>
      </c>
      <c r="C29" s="22">
        <v>821</v>
      </c>
      <c r="D29" s="22">
        <v>209</v>
      </c>
      <c r="E29" s="22">
        <v>35088</v>
      </c>
      <c r="F29" s="22">
        <v>9883</v>
      </c>
      <c r="G29" s="46">
        <v>2.3400000000000001E-2</v>
      </c>
      <c r="H29" s="46">
        <v>2.1100000000000001E-2</v>
      </c>
      <c r="I29" s="24">
        <v>2.5</v>
      </c>
      <c r="J29" s="47">
        <v>2.5</v>
      </c>
      <c r="K29" s="25">
        <v>1.95</v>
      </c>
      <c r="L29" s="25">
        <v>0.55000000000000004</v>
      </c>
      <c r="M29" s="26"/>
      <c r="N29" s="48"/>
      <c r="O29" s="28">
        <v>2.5</v>
      </c>
    </row>
    <row r="30" spans="1:15" x14ac:dyDescent="0.25">
      <c r="A30" s="19">
        <v>560059</v>
      </c>
      <c r="B30" s="20" t="s">
        <v>45</v>
      </c>
      <c r="C30" s="22">
        <v>301</v>
      </c>
      <c r="D30" s="22">
        <v>41</v>
      </c>
      <c r="E30" s="22">
        <v>10990</v>
      </c>
      <c r="F30" s="22">
        <v>2739</v>
      </c>
      <c r="G30" s="46">
        <v>2.7400000000000001E-2</v>
      </c>
      <c r="H30" s="46">
        <v>1.4999999999999999E-2</v>
      </c>
      <c r="I30" s="24">
        <v>1.59</v>
      </c>
      <c r="J30" s="47">
        <v>2.5</v>
      </c>
      <c r="K30" s="25">
        <v>1.27</v>
      </c>
      <c r="L30" s="25">
        <v>0.5</v>
      </c>
      <c r="M30" s="26"/>
      <c r="N30" s="48"/>
      <c r="O30" s="28">
        <v>1.77</v>
      </c>
    </row>
    <row r="31" spans="1:15" x14ac:dyDescent="0.25">
      <c r="A31" s="19">
        <v>560060</v>
      </c>
      <c r="B31" s="20" t="s">
        <v>46</v>
      </c>
      <c r="C31" s="22">
        <v>323</v>
      </c>
      <c r="D31" s="22">
        <v>121</v>
      </c>
      <c r="E31" s="22">
        <v>12402</v>
      </c>
      <c r="F31" s="22">
        <v>3725</v>
      </c>
      <c r="G31" s="46">
        <v>2.5999999999999999E-2</v>
      </c>
      <c r="H31" s="46">
        <v>3.2500000000000001E-2</v>
      </c>
      <c r="I31" s="24">
        <v>2.1</v>
      </c>
      <c r="J31" s="47">
        <v>2.2000000000000002</v>
      </c>
      <c r="K31" s="25">
        <v>1.62</v>
      </c>
      <c r="L31" s="25">
        <v>0.51</v>
      </c>
      <c r="M31" s="26"/>
      <c r="N31" s="48"/>
      <c r="O31" s="28">
        <v>2.13</v>
      </c>
    </row>
    <row r="32" spans="1:15" x14ac:dyDescent="0.25">
      <c r="A32" s="19">
        <v>560061</v>
      </c>
      <c r="B32" s="20" t="s">
        <v>47</v>
      </c>
      <c r="C32" s="22">
        <v>434</v>
      </c>
      <c r="D32" s="22">
        <v>135</v>
      </c>
      <c r="E32" s="22">
        <v>18243</v>
      </c>
      <c r="F32" s="22">
        <v>5371</v>
      </c>
      <c r="G32" s="46">
        <v>2.3800000000000002E-2</v>
      </c>
      <c r="H32" s="46">
        <v>2.5100000000000001E-2</v>
      </c>
      <c r="I32" s="24">
        <v>2.5</v>
      </c>
      <c r="J32" s="47">
        <v>2.5</v>
      </c>
      <c r="K32" s="25">
        <v>1.92</v>
      </c>
      <c r="L32" s="25">
        <v>0.57999999999999996</v>
      </c>
      <c r="M32" s="26"/>
      <c r="N32" s="48"/>
      <c r="O32" s="28">
        <v>2.5</v>
      </c>
    </row>
    <row r="33" spans="1:15" x14ac:dyDescent="0.25">
      <c r="A33" s="19">
        <v>560062</v>
      </c>
      <c r="B33" s="20" t="s">
        <v>48</v>
      </c>
      <c r="C33" s="22">
        <v>262</v>
      </c>
      <c r="D33" s="22">
        <v>65</v>
      </c>
      <c r="E33" s="22">
        <v>13455</v>
      </c>
      <c r="F33" s="22">
        <v>3322</v>
      </c>
      <c r="G33" s="46">
        <v>1.95E-2</v>
      </c>
      <c r="H33" s="46">
        <v>1.9599999999999999E-2</v>
      </c>
      <c r="I33" s="24">
        <v>2.5</v>
      </c>
      <c r="J33" s="47">
        <v>2.5</v>
      </c>
      <c r="K33" s="25">
        <v>2</v>
      </c>
      <c r="L33" s="25">
        <v>0.5</v>
      </c>
      <c r="M33" s="26"/>
      <c r="N33" s="48"/>
      <c r="O33" s="28">
        <v>2.5</v>
      </c>
    </row>
    <row r="34" spans="1:15" x14ac:dyDescent="0.25">
      <c r="A34" s="19">
        <v>560063</v>
      </c>
      <c r="B34" s="20" t="s">
        <v>49</v>
      </c>
      <c r="C34" s="22">
        <v>339</v>
      </c>
      <c r="D34" s="22">
        <v>96</v>
      </c>
      <c r="E34" s="22">
        <v>14262</v>
      </c>
      <c r="F34" s="22">
        <v>4257</v>
      </c>
      <c r="G34" s="46">
        <v>2.3800000000000002E-2</v>
      </c>
      <c r="H34" s="46">
        <v>2.2599999999999999E-2</v>
      </c>
      <c r="I34" s="24">
        <v>2.5</v>
      </c>
      <c r="J34" s="47">
        <v>2.5</v>
      </c>
      <c r="K34" s="25">
        <v>1.92</v>
      </c>
      <c r="L34" s="25">
        <v>0.57999999999999996</v>
      </c>
      <c r="M34" s="26"/>
      <c r="N34" s="48"/>
      <c r="O34" s="28">
        <v>2.5</v>
      </c>
    </row>
    <row r="35" spans="1:15" x14ac:dyDescent="0.25">
      <c r="A35" s="19">
        <v>560064</v>
      </c>
      <c r="B35" s="20" t="s">
        <v>50</v>
      </c>
      <c r="C35" s="22">
        <v>651</v>
      </c>
      <c r="D35" s="22">
        <v>200</v>
      </c>
      <c r="E35" s="22">
        <v>31378</v>
      </c>
      <c r="F35" s="22">
        <v>9240</v>
      </c>
      <c r="G35" s="46">
        <v>2.07E-2</v>
      </c>
      <c r="H35" s="46">
        <v>2.1600000000000001E-2</v>
      </c>
      <c r="I35" s="24">
        <v>2.5</v>
      </c>
      <c r="J35" s="47">
        <v>2.5</v>
      </c>
      <c r="K35" s="25">
        <v>1.92</v>
      </c>
      <c r="L35" s="25">
        <v>0.57999999999999996</v>
      </c>
      <c r="M35" s="26"/>
      <c r="N35" s="48"/>
      <c r="O35" s="28">
        <v>2.5</v>
      </c>
    </row>
    <row r="36" spans="1:15" x14ac:dyDescent="0.25">
      <c r="A36" s="19">
        <v>560065</v>
      </c>
      <c r="B36" s="20" t="s">
        <v>51</v>
      </c>
      <c r="C36" s="22">
        <v>327</v>
      </c>
      <c r="D36" s="22">
        <v>94</v>
      </c>
      <c r="E36" s="22">
        <v>13313</v>
      </c>
      <c r="F36" s="22">
        <v>3170</v>
      </c>
      <c r="G36" s="46">
        <v>2.46E-2</v>
      </c>
      <c r="H36" s="46">
        <v>2.9700000000000001E-2</v>
      </c>
      <c r="I36" s="24">
        <v>2.5</v>
      </c>
      <c r="J36" s="47">
        <v>2.33</v>
      </c>
      <c r="K36" s="25">
        <v>2.0299999999999998</v>
      </c>
      <c r="L36" s="25">
        <v>0.44</v>
      </c>
      <c r="M36" s="26"/>
      <c r="N36" s="48"/>
      <c r="O36" s="28">
        <v>2.4700000000000002</v>
      </c>
    </row>
    <row r="37" spans="1:15" x14ac:dyDescent="0.25">
      <c r="A37" s="19">
        <v>560066</v>
      </c>
      <c r="B37" s="20" t="s">
        <v>52</v>
      </c>
      <c r="C37" s="22">
        <v>238</v>
      </c>
      <c r="D37" s="22">
        <v>91</v>
      </c>
      <c r="E37" s="22">
        <v>9116</v>
      </c>
      <c r="F37" s="22">
        <v>2340</v>
      </c>
      <c r="G37" s="46">
        <v>2.6100000000000002E-2</v>
      </c>
      <c r="H37" s="46">
        <v>3.8899999999999997E-2</v>
      </c>
      <c r="I37" s="24">
        <v>2.06</v>
      </c>
      <c r="J37" s="47">
        <v>1.9</v>
      </c>
      <c r="K37" s="25">
        <v>1.65</v>
      </c>
      <c r="L37" s="25">
        <v>0.38</v>
      </c>
      <c r="M37" s="26"/>
      <c r="N37" s="48"/>
      <c r="O37" s="28">
        <v>2.0299999999999998</v>
      </c>
    </row>
    <row r="38" spans="1:15" x14ac:dyDescent="0.25">
      <c r="A38" s="19">
        <v>560067</v>
      </c>
      <c r="B38" s="20" t="s">
        <v>53</v>
      </c>
      <c r="C38" s="22">
        <v>570</v>
      </c>
      <c r="D38" s="22">
        <v>172</v>
      </c>
      <c r="E38" s="22">
        <v>22077</v>
      </c>
      <c r="F38" s="22">
        <v>6959</v>
      </c>
      <c r="G38" s="46">
        <v>2.58E-2</v>
      </c>
      <c r="H38" s="46">
        <v>2.47E-2</v>
      </c>
      <c r="I38" s="24">
        <v>2.17</v>
      </c>
      <c r="J38" s="47">
        <v>2.5</v>
      </c>
      <c r="K38" s="25">
        <v>1.65</v>
      </c>
      <c r="L38" s="25">
        <v>0.6</v>
      </c>
      <c r="M38" s="26"/>
      <c r="N38" s="48"/>
      <c r="O38" s="28">
        <v>2.25</v>
      </c>
    </row>
    <row r="39" spans="1:15" x14ac:dyDescent="0.25">
      <c r="A39" s="19">
        <v>560068</v>
      </c>
      <c r="B39" s="20" t="s">
        <v>54</v>
      </c>
      <c r="C39" s="22">
        <v>689</v>
      </c>
      <c r="D39" s="22">
        <v>194</v>
      </c>
      <c r="E39" s="22">
        <v>25525</v>
      </c>
      <c r="F39" s="22">
        <v>7379</v>
      </c>
      <c r="G39" s="46">
        <v>2.7E-2</v>
      </c>
      <c r="H39" s="46">
        <v>2.63E-2</v>
      </c>
      <c r="I39" s="24">
        <v>1.73</v>
      </c>
      <c r="J39" s="47">
        <v>2.5</v>
      </c>
      <c r="K39" s="25">
        <v>1.35</v>
      </c>
      <c r="L39" s="25">
        <v>0.55000000000000004</v>
      </c>
      <c r="M39" s="26"/>
      <c r="N39" s="48"/>
      <c r="O39" s="28">
        <v>1.9</v>
      </c>
    </row>
    <row r="40" spans="1:15" x14ac:dyDescent="0.25">
      <c r="A40" s="19">
        <v>560069</v>
      </c>
      <c r="B40" s="20" t="s">
        <v>55</v>
      </c>
      <c r="C40" s="22">
        <v>458</v>
      </c>
      <c r="D40" s="22">
        <v>116</v>
      </c>
      <c r="E40" s="22">
        <v>15737</v>
      </c>
      <c r="F40" s="22">
        <v>4339</v>
      </c>
      <c r="G40" s="46">
        <v>2.9100000000000001E-2</v>
      </c>
      <c r="H40" s="46">
        <v>2.6700000000000002E-2</v>
      </c>
      <c r="I40" s="24">
        <v>0.99</v>
      </c>
      <c r="J40" s="47">
        <v>2.46</v>
      </c>
      <c r="K40" s="25">
        <v>0.77</v>
      </c>
      <c r="L40" s="25">
        <v>0.54</v>
      </c>
      <c r="M40" s="26"/>
      <c r="N40" s="48"/>
      <c r="O40" s="28">
        <v>1.31</v>
      </c>
    </row>
    <row r="41" spans="1:15" x14ac:dyDescent="0.25">
      <c r="A41" s="19">
        <v>560070</v>
      </c>
      <c r="B41" s="20" t="s">
        <v>56</v>
      </c>
      <c r="C41" s="22">
        <v>1367</v>
      </c>
      <c r="D41" s="22">
        <v>539</v>
      </c>
      <c r="E41" s="22">
        <v>56667</v>
      </c>
      <c r="F41" s="22">
        <v>18259</v>
      </c>
      <c r="G41" s="46">
        <v>2.41E-2</v>
      </c>
      <c r="H41" s="46">
        <v>2.9499999999999998E-2</v>
      </c>
      <c r="I41" s="24">
        <v>2.5</v>
      </c>
      <c r="J41" s="47">
        <v>2.34</v>
      </c>
      <c r="K41" s="25">
        <v>1.9</v>
      </c>
      <c r="L41" s="25">
        <v>0.56000000000000005</v>
      </c>
      <c r="M41" s="26"/>
      <c r="N41" s="48"/>
      <c r="O41" s="28">
        <v>2.46</v>
      </c>
    </row>
    <row r="42" spans="1:15" x14ac:dyDescent="0.25">
      <c r="A42" s="19">
        <v>560071</v>
      </c>
      <c r="B42" s="20" t="s">
        <v>57</v>
      </c>
      <c r="C42" s="22">
        <v>529</v>
      </c>
      <c r="D42" s="22">
        <v>143</v>
      </c>
      <c r="E42" s="22">
        <v>18156</v>
      </c>
      <c r="F42" s="22">
        <v>5973</v>
      </c>
      <c r="G42" s="46">
        <v>2.9100000000000001E-2</v>
      </c>
      <c r="H42" s="46">
        <v>2.3900000000000001E-2</v>
      </c>
      <c r="I42" s="24">
        <v>0.99</v>
      </c>
      <c r="J42" s="47">
        <v>2.5</v>
      </c>
      <c r="K42" s="25">
        <v>0.74</v>
      </c>
      <c r="L42" s="25">
        <v>0.63</v>
      </c>
      <c r="M42" s="26"/>
      <c r="N42" s="48"/>
      <c r="O42" s="28">
        <v>1.37</v>
      </c>
    </row>
    <row r="43" spans="1:15" x14ac:dyDescent="0.25">
      <c r="A43" s="19">
        <v>560072</v>
      </c>
      <c r="B43" s="20" t="s">
        <v>58</v>
      </c>
      <c r="C43" s="22">
        <v>536</v>
      </c>
      <c r="D43" s="22">
        <v>137</v>
      </c>
      <c r="E43" s="22">
        <v>19830</v>
      </c>
      <c r="F43" s="22">
        <v>5389</v>
      </c>
      <c r="G43" s="46">
        <v>2.7E-2</v>
      </c>
      <c r="H43" s="46">
        <v>2.5399999999999999E-2</v>
      </c>
      <c r="I43" s="24">
        <v>1.73</v>
      </c>
      <c r="J43" s="47">
        <v>2.5</v>
      </c>
      <c r="K43" s="25">
        <v>1.37</v>
      </c>
      <c r="L43" s="25">
        <v>0.53</v>
      </c>
      <c r="M43" s="26"/>
      <c r="N43" s="48"/>
      <c r="O43" s="28">
        <v>1.9</v>
      </c>
    </row>
    <row r="44" spans="1:15" x14ac:dyDescent="0.25">
      <c r="A44" s="19">
        <v>560073</v>
      </c>
      <c r="B44" s="20" t="s">
        <v>59</v>
      </c>
      <c r="C44" s="22">
        <v>355</v>
      </c>
      <c r="D44" s="22">
        <v>52</v>
      </c>
      <c r="E44" s="22">
        <v>11129</v>
      </c>
      <c r="F44" s="22">
        <v>2275</v>
      </c>
      <c r="G44" s="46">
        <v>3.1899999999999998E-2</v>
      </c>
      <c r="H44" s="46">
        <v>2.29E-2</v>
      </c>
      <c r="I44" s="24">
        <v>0</v>
      </c>
      <c r="J44" s="47">
        <v>2.5</v>
      </c>
      <c r="K44" s="25">
        <v>0</v>
      </c>
      <c r="L44" s="25">
        <v>0.43</v>
      </c>
      <c r="M44" s="26"/>
      <c r="N44" s="48"/>
      <c r="O44" s="28">
        <v>0.43</v>
      </c>
    </row>
    <row r="45" spans="1:15" x14ac:dyDescent="0.25">
      <c r="A45" s="19">
        <v>560074</v>
      </c>
      <c r="B45" s="20" t="s">
        <v>60</v>
      </c>
      <c r="C45" s="22">
        <v>484</v>
      </c>
      <c r="D45" s="22">
        <v>139</v>
      </c>
      <c r="E45" s="22">
        <v>17465</v>
      </c>
      <c r="F45" s="22">
        <v>5526</v>
      </c>
      <c r="G45" s="46">
        <v>2.7699999999999999E-2</v>
      </c>
      <c r="H45" s="46">
        <v>2.52E-2</v>
      </c>
      <c r="I45" s="24">
        <v>1.48</v>
      </c>
      <c r="J45" s="47">
        <v>2.5</v>
      </c>
      <c r="K45" s="25">
        <v>1.1200000000000001</v>
      </c>
      <c r="L45" s="25">
        <v>0.6</v>
      </c>
      <c r="M45" s="26"/>
      <c r="N45" s="48"/>
      <c r="O45" s="28">
        <v>1.72</v>
      </c>
    </row>
    <row r="46" spans="1:15" x14ac:dyDescent="0.25">
      <c r="A46" s="19">
        <v>560075</v>
      </c>
      <c r="B46" s="20" t="s">
        <v>61</v>
      </c>
      <c r="C46" s="22">
        <v>780</v>
      </c>
      <c r="D46" s="22">
        <v>200</v>
      </c>
      <c r="E46" s="22">
        <v>29942</v>
      </c>
      <c r="F46" s="22">
        <v>9035</v>
      </c>
      <c r="G46" s="46">
        <v>2.6100000000000002E-2</v>
      </c>
      <c r="H46" s="46">
        <v>2.2100000000000002E-2</v>
      </c>
      <c r="I46" s="24">
        <v>2.06</v>
      </c>
      <c r="J46" s="47">
        <v>2.5</v>
      </c>
      <c r="K46" s="25">
        <v>1.59</v>
      </c>
      <c r="L46" s="25">
        <v>0.57999999999999996</v>
      </c>
      <c r="M46" s="26"/>
      <c r="N46" s="48"/>
      <c r="O46" s="28">
        <v>2.17</v>
      </c>
    </row>
    <row r="47" spans="1:15" x14ac:dyDescent="0.25">
      <c r="A47" s="19">
        <v>560076</v>
      </c>
      <c r="B47" s="20" t="s">
        <v>62</v>
      </c>
      <c r="C47" s="22">
        <v>244</v>
      </c>
      <c r="D47" s="22">
        <v>62</v>
      </c>
      <c r="E47" s="22">
        <v>9193</v>
      </c>
      <c r="F47" s="22">
        <v>2526</v>
      </c>
      <c r="G47" s="46">
        <v>2.6499999999999999E-2</v>
      </c>
      <c r="H47" s="46">
        <v>2.4500000000000001E-2</v>
      </c>
      <c r="I47" s="24">
        <v>1.91</v>
      </c>
      <c r="J47" s="47">
        <v>2.5</v>
      </c>
      <c r="K47" s="25">
        <v>1.49</v>
      </c>
      <c r="L47" s="25">
        <v>0.55000000000000004</v>
      </c>
      <c r="M47" s="26"/>
      <c r="N47" s="48"/>
      <c r="O47" s="28">
        <v>2.04</v>
      </c>
    </row>
    <row r="48" spans="1:15" x14ac:dyDescent="0.25">
      <c r="A48" s="19">
        <v>560077</v>
      </c>
      <c r="B48" s="20" t="s">
        <v>63</v>
      </c>
      <c r="C48" s="22">
        <v>225</v>
      </c>
      <c r="D48" s="22">
        <v>66</v>
      </c>
      <c r="E48" s="22">
        <v>10950</v>
      </c>
      <c r="F48" s="22">
        <v>2242</v>
      </c>
      <c r="G48" s="46">
        <v>2.0500000000000001E-2</v>
      </c>
      <c r="H48" s="46">
        <v>2.9399999999999999E-2</v>
      </c>
      <c r="I48" s="24">
        <v>2.5</v>
      </c>
      <c r="J48" s="47">
        <v>2.34</v>
      </c>
      <c r="K48" s="25">
        <v>2.08</v>
      </c>
      <c r="L48" s="25">
        <v>0.4</v>
      </c>
      <c r="M48" s="26"/>
      <c r="N48" s="48"/>
      <c r="O48" s="28">
        <v>2.48</v>
      </c>
    </row>
    <row r="49" spans="1:15" x14ac:dyDescent="0.25">
      <c r="A49" s="19">
        <v>560078</v>
      </c>
      <c r="B49" s="20" t="s">
        <v>64</v>
      </c>
      <c r="C49" s="22">
        <v>847</v>
      </c>
      <c r="D49" s="22">
        <v>311</v>
      </c>
      <c r="E49" s="22">
        <v>34121</v>
      </c>
      <c r="F49" s="22">
        <v>11239</v>
      </c>
      <c r="G49" s="46">
        <v>2.4799999999999999E-2</v>
      </c>
      <c r="H49" s="46">
        <v>2.7699999999999999E-2</v>
      </c>
      <c r="I49" s="24">
        <v>2.5</v>
      </c>
      <c r="J49" s="47">
        <v>2.41</v>
      </c>
      <c r="K49" s="25">
        <v>1.88</v>
      </c>
      <c r="L49" s="25">
        <v>0.6</v>
      </c>
      <c r="M49" s="26"/>
      <c r="N49" s="48"/>
      <c r="O49" s="28">
        <v>2.48</v>
      </c>
    </row>
    <row r="50" spans="1:15" x14ac:dyDescent="0.25">
      <c r="A50" s="19">
        <v>560079</v>
      </c>
      <c r="B50" s="20" t="s">
        <v>65</v>
      </c>
      <c r="C50" s="22">
        <v>840</v>
      </c>
      <c r="D50" s="22">
        <v>334</v>
      </c>
      <c r="E50" s="22">
        <v>33541</v>
      </c>
      <c r="F50" s="22">
        <v>9753</v>
      </c>
      <c r="G50" s="46">
        <v>2.5000000000000001E-2</v>
      </c>
      <c r="H50" s="46">
        <v>3.4200000000000001E-2</v>
      </c>
      <c r="I50" s="24">
        <v>2.46</v>
      </c>
      <c r="J50" s="47">
        <v>2.12</v>
      </c>
      <c r="K50" s="25">
        <v>1.89</v>
      </c>
      <c r="L50" s="25">
        <v>0.49</v>
      </c>
      <c r="M50" s="26"/>
      <c r="N50" s="48"/>
      <c r="O50" s="28">
        <v>2.38</v>
      </c>
    </row>
    <row r="51" spans="1:15" x14ac:dyDescent="0.25">
      <c r="A51" s="19">
        <v>560080</v>
      </c>
      <c r="B51" s="20" t="s">
        <v>66</v>
      </c>
      <c r="C51" s="22">
        <v>436</v>
      </c>
      <c r="D51" s="22">
        <v>148</v>
      </c>
      <c r="E51" s="22">
        <v>17570</v>
      </c>
      <c r="F51" s="22">
        <v>5203</v>
      </c>
      <c r="G51" s="46">
        <v>2.4799999999999999E-2</v>
      </c>
      <c r="H51" s="46">
        <v>2.8400000000000002E-2</v>
      </c>
      <c r="I51" s="24">
        <v>2.5</v>
      </c>
      <c r="J51" s="47">
        <v>2.38</v>
      </c>
      <c r="K51" s="25">
        <v>1.93</v>
      </c>
      <c r="L51" s="25">
        <v>0.55000000000000004</v>
      </c>
      <c r="M51" s="26"/>
      <c r="N51" s="48"/>
      <c r="O51" s="28">
        <v>2.48</v>
      </c>
    </row>
    <row r="52" spans="1:15" x14ac:dyDescent="0.25">
      <c r="A52" s="19">
        <v>560081</v>
      </c>
      <c r="B52" s="20" t="s">
        <v>67</v>
      </c>
      <c r="C52" s="22">
        <v>483</v>
      </c>
      <c r="D52" s="22">
        <v>158</v>
      </c>
      <c r="E52" s="22">
        <v>20118</v>
      </c>
      <c r="F52" s="22">
        <v>6594</v>
      </c>
      <c r="G52" s="46">
        <v>2.4E-2</v>
      </c>
      <c r="H52" s="46">
        <v>2.4E-2</v>
      </c>
      <c r="I52" s="24">
        <v>2.5</v>
      </c>
      <c r="J52" s="47">
        <v>2.5</v>
      </c>
      <c r="K52" s="25">
        <v>1.87</v>
      </c>
      <c r="L52" s="25">
        <v>0.63</v>
      </c>
      <c r="M52" s="26"/>
      <c r="N52" s="48"/>
      <c r="O52" s="28">
        <v>2.5</v>
      </c>
    </row>
    <row r="53" spans="1:15" x14ac:dyDescent="0.25">
      <c r="A53" s="19">
        <v>560082</v>
      </c>
      <c r="B53" s="20" t="s">
        <v>68</v>
      </c>
      <c r="C53" s="22">
        <v>382</v>
      </c>
      <c r="D53" s="22">
        <v>138</v>
      </c>
      <c r="E53" s="22">
        <v>15697</v>
      </c>
      <c r="F53" s="22">
        <v>3914</v>
      </c>
      <c r="G53" s="46">
        <v>2.4299999999999999E-2</v>
      </c>
      <c r="H53" s="46">
        <v>3.5299999999999998E-2</v>
      </c>
      <c r="I53" s="24">
        <v>2.5</v>
      </c>
      <c r="J53" s="47">
        <v>2.0699999999999998</v>
      </c>
      <c r="K53" s="25">
        <v>2</v>
      </c>
      <c r="L53" s="25">
        <v>0.41</v>
      </c>
      <c r="M53" s="26"/>
      <c r="N53" s="48"/>
      <c r="O53" s="28">
        <v>2.41</v>
      </c>
    </row>
    <row r="54" spans="1:15" x14ac:dyDescent="0.25">
      <c r="A54" s="19">
        <v>560083</v>
      </c>
      <c r="B54" s="20" t="s">
        <v>69</v>
      </c>
      <c r="C54" s="22">
        <v>376</v>
      </c>
      <c r="D54" s="22">
        <v>107</v>
      </c>
      <c r="E54" s="22">
        <v>14249</v>
      </c>
      <c r="F54" s="22">
        <v>3335</v>
      </c>
      <c r="G54" s="46">
        <v>2.64E-2</v>
      </c>
      <c r="H54" s="46">
        <v>3.2099999999999997E-2</v>
      </c>
      <c r="I54" s="24">
        <v>1.95</v>
      </c>
      <c r="J54" s="47">
        <v>2.2200000000000002</v>
      </c>
      <c r="K54" s="25">
        <v>1.58</v>
      </c>
      <c r="L54" s="25">
        <v>0.42</v>
      </c>
      <c r="M54" s="26"/>
      <c r="N54" s="48"/>
      <c r="O54" s="28">
        <v>2</v>
      </c>
    </row>
    <row r="55" spans="1:15" x14ac:dyDescent="0.25">
      <c r="A55" s="19">
        <v>560084</v>
      </c>
      <c r="B55" s="20" t="s">
        <v>70</v>
      </c>
      <c r="C55" s="22">
        <v>324</v>
      </c>
      <c r="D55" s="22">
        <v>191</v>
      </c>
      <c r="E55" s="22">
        <v>21370</v>
      </c>
      <c r="F55" s="22">
        <v>7508</v>
      </c>
      <c r="G55" s="46">
        <v>1.52E-2</v>
      </c>
      <c r="H55" s="46">
        <v>2.5399999999999999E-2</v>
      </c>
      <c r="I55" s="24">
        <v>2.5</v>
      </c>
      <c r="J55" s="47">
        <v>2.5</v>
      </c>
      <c r="K55" s="25">
        <v>1.85</v>
      </c>
      <c r="L55" s="25">
        <v>0.65</v>
      </c>
      <c r="M55" s="26"/>
      <c r="N55" s="48"/>
      <c r="O55" s="28">
        <v>2.5</v>
      </c>
    </row>
    <row r="56" spans="1:15" ht="26.25" x14ac:dyDescent="0.25">
      <c r="A56" s="19">
        <v>560085</v>
      </c>
      <c r="B56" s="20" t="s">
        <v>71</v>
      </c>
      <c r="C56" s="22">
        <v>95</v>
      </c>
      <c r="D56" s="22">
        <v>2</v>
      </c>
      <c r="E56" s="22">
        <v>9777</v>
      </c>
      <c r="F56" s="22">
        <v>581</v>
      </c>
      <c r="G56" s="46">
        <v>9.7000000000000003E-3</v>
      </c>
      <c r="H56" s="46">
        <v>3.3999999999999998E-3</v>
      </c>
      <c r="I56" s="24">
        <v>2.5</v>
      </c>
      <c r="J56" s="47">
        <v>2.5</v>
      </c>
      <c r="K56" s="25">
        <v>2.35</v>
      </c>
      <c r="L56" s="25">
        <v>0.15</v>
      </c>
      <c r="M56" s="26"/>
      <c r="N56" s="48"/>
      <c r="O56" s="28">
        <v>2.5</v>
      </c>
    </row>
    <row r="57" spans="1:15" ht="26.25" x14ac:dyDescent="0.25">
      <c r="A57" s="19">
        <v>560086</v>
      </c>
      <c r="B57" s="20" t="s">
        <v>72</v>
      </c>
      <c r="C57" s="22">
        <v>534</v>
      </c>
      <c r="D57" s="22">
        <v>12</v>
      </c>
      <c r="E57" s="22">
        <v>18271</v>
      </c>
      <c r="F57" s="22">
        <v>757</v>
      </c>
      <c r="G57" s="46">
        <v>2.92E-2</v>
      </c>
      <c r="H57" s="46">
        <v>1.5900000000000001E-2</v>
      </c>
      <c r="I57" s="24">
        <v>0.95</v>
      </c>
      <c r="J57" s="47">
        <v>2.5</v>
      </c>
      <c r="K57" s="25">
        <v>0.91</v>
      </c>
      <c r="L57" s="25">
        <v>0.1</v>
      </c>
      <c r="M57" s="26"/>
      <c r="N57" s="48"/>
      <c r="O57" s="28">
        <v>1.01</v>
      </c>
    </row>
    <row r="58" spans="1:15" x14ac:dyDescent="0.25">
      <c r="A58" s="19">
        <v>560087</v>
      </c>
      <c r="B58" s="20" t="s">
        <v>73</v>
      </c>
      <c r="C58" s="22">
        <v>375</v>
      </c>
      <c r="D58" s="22">
        <v>0</v>
      </c>
      <c r="E58" s="22">
        <v>23547</v>
      </c>
      <c r="F58" s="22">
        <v>0</v>
      </c>
      <c r="G58" s="46">
        <v>1.5900000000000001E-2</v>
      </c>
      <c r="H58" s="46">
        <v>0</v>
      </c>
      <c r="I58" s="24">
        <v>2.5</v>
      </c>
      <c r="J58" s="47">
        <v>0</v>
      </c>
      <c r="K58" s="25">
        <v>2.5</v>
      </c>
      <c r="L58" s="25">
        <v>0</v>
      </c>
      <c r="M58" s="26"/>
      <c r="N58" s="48"/>
      <c r="O58" s="28">
        <v>2.5</v>
      </c>
    </row>
    <row r="59" spans="1:15" ht="26.25" x14ac:dyDescent="0.25">
      <c r="A59" s="19">
        <v>560088</v>
      </c>
      <c r="B59" s="20" t="s">
        <v>74</v>
      </c>
      <c r="C59" s="22">
        <v>72</v>
      </c>
      <c r="D59" s="22">
        <v>0</v>
      </c>
      <c r="E59" s="22">
        <v>5521</v>
      </c>
      <c r="F59" s="22">
        <v>0</v>
      </c>
      <c r="G59" s="46">
        <v>1.2999999999999999E-2</v>
      </c>
      <c r="H59" s="46">
        <v>0</v>
      </c>
      <c r="I59" s="24">
        <v>2.5</v>
      </c>
      <c r="J59" s="47">
        <v>0</v>
      </c>
      <c r="K59" s="25">
        <v>2.5</v>
      </c>
      <c r="L59" s="25">
        <v>0</v>
      </c>
      <c r="M59" s="26"/>
      <c r="N59" s="48"/>
      <c r="O59" s="28">
        <v>2.5</v>
      </c>
    </row>
    <row r="60" spans="1:15" ht="26.25" x14ac:dyDescent="0.25">
      <c r="A60" s="19">
        <v>560089</v>
      </c>
      <c r="B60" s="20" t="s">
        <v>75</v>
      </c>
      <c r="C60" s="22">
        <v>85</v>
      </c>
      <c r="D60" s="22">
        <v>0</v>
      </c>
      <c r="E60" s="22">
        <v>3674</v>
      </c>
      <c r="F60" s="22">
        <v>0</v>
      </c>
      <c r="G60" s="46">
        <v>2.3099999999999999E-2</v>
      </c>
      <c r="H60" s="46">
        <v>0</v>
      </c>
      <c r="I60" s="24">
        <v>2.5</v>
      </c>
      <c r="J60" s="47">
        <v>0</v>
      </c>
      <c r="K60" s="25">
        <v>2.5</v>
      </c>
      <c r="L60" s="25">
        <v>0</v>
      </c>
      <c r="M60" s="26"/>
      <c r="N60" s="48"/>
      <c r="O60" s="28">
        <v>2.5</v>
      </c>
    </row>
    <row r="61" spans="1:15" ht="26.25" x14ac:dyDescent="0.25">
      <c r="A61" s="19">
        <v>560096</v>
      </c>
      <c r="B61" s="20" t="s">
        <v>76</v>
      </c>
      <c r="C61" s="22">
        <v>7</v>
      </c>
      <c r="D61" s="22">
        <v>3</v>
      </c>
      <c r="E61" s="22">
        <v>517</v>
      </c>
      <c r="F61" s="22">
        <v>38</v>
      </c>
      <c r="G61" s="46">
        <v>1.35E-2</v>
      </c>
      <c r="H61" s="46">
        <v>7.8899999999999998E-2</v>
      </c>
      <c r="I61" s="24">
        <v>2.5</v>
      </c>
      <c r="J61" s="47">
        <v>0</v>
      </c>
      <c r="K61" s="25">
        <v>2.33</v>
      </c>
      <c r="L61" s="25">
        <v>0</v>
      </c>
      <c r="M61" s="26"/>
      <c r="N61" s="48"/>
      <c r="O61" s="28">
        <v>2.33</v>
      </c>
    </row>
    <row r="62" spans="1:15" ht="26.25" x14ac:dyDescent="0.25">
      <c r="A62" s="19">
        <v>560098</v>
      </c>
      <c r="B62" s="20" t="s">
        <v>77</v>
      </c>
      <c r="C62" s="22">
        <v>42</v>
      </c>
      <c r="D62" s="22">
        <v>0</v>
      </c>
      <c r="E62" s="22">
        <v>6019</v>
      </c>
      <c r="F62" s="22">
        <v>0</v>
      </c>
      <c r="G62" s="46">
        <v>7.0000000000000001E-3</v>
      </c>
      <c r="H62" s="46">
        <v>0</v>
      </c>
      <c r="I62" s="24">
        <v>2.5</v>
      </c>
      <c r="J62" s="47">
        <v>0</v>
      </c>
      <c r="K62" s="25">
        <v>2.5</v>
      </c>
      <c r="L62" s="25">
        <v>0</v>
      </c>
      <c r="M62" s="26"/>
      <c r="N62" s="48"/>
      <c r="O62" s="28">
        <v>2.5</v>
      </c>
    </row>
    <row r="63" spans="1:15" ht="26.25" x14ac:dyDescent="0.25">
      <c r="A63" s="19">
        <v>560099</v>
      </c>
      <c r="B63" s="20" t="s">
        <v>78</v>
      </c>
      <c r="C63" s="22">
        <v>52</v>
      </c>
      <c r="D63" s="22">
        <v>0</v>
      </c>
      <c r="E63" s="22">
        <v>2414</v>
      </c>
      <c r="F63" s="22">
        <v>160</v>
      </c>
      <c r="G63" s="46">
        <v>2.1499999999999998E-2</v>
      </c>
      <c r="H63" s="46">
        <v>0</v>
      </c>
      <c r="I63" s="24">
        <v>2.5</v>
      </c>
      <c r="J63" s="47">
        <v>0</v>
      </c>
      <c r="K63" s="25">
        <v>2.35</v>
      </c>
      <c r="L63" s="25">
        <v>0</v>
      </c>
      <c r="M63" s="26"/>
      <c r="N63" s="48"/>
      <c r="O63" s="28">
        <v>2.35</v>
      </c>
    </row>
    <row r="64" spans="1:15" ht="39" x14ac:dyDescent="0.25">
      <c r="A64" s="19">
        <v>560206</v>
      </c>
      <c r="B64" s="20" t="s">
        <v>32</v>
      </c>
      <c r="C64" s="22">
        <v>1678</v>
      </c>
      <c r="D64" s="22">
        <v>1</v>
      </c>
      <c r="E64" s="22">
        <v>74693</v>
      </c>
      <c r="F64" s="22">
        <v>96</v>
      </c>
      <c r="G64" s="46">
        <v>2.2499999999999999E-2</v>
      </c>
      <c r="H64" s="46">
        <v>1.04E-2</v>
      </c>
      <c r="I64" s="24">
        <v>2.5</v>
      </c>
      <c r="J64" s="47">
        <v>2.5</v>
      </c>
      <c r="K64" s="25">
        <v>2.5</v>
      </c>
      <c r="L64" s="25">
        <v>0</v>
      </c>
      <c r="M64" s="26"/>
      <c r="N64" s="48"/>
      <c r="O64" s="28">
        <v>2.5</v>
      </c>
    </row>
    <row r="65" spans="1:15" ht="39" x14ac:dyDescent="0.25">
      <c r="A65" s="29">
        <v>560214</v>
      </c>
      <c r="B65" s="30" t="s">
        <v>37</v>
      </c>
      <c r="C65" s="22">
        <v>0</v>
      </c>
      <c r="D65" s="22">
        <v>0</v>
      </c>
      <c r="E65" s="22">
        <v>82996</v>
      </c>
      <c r="F65" s="22">
        <v>26291</v>
      </c>
      <c r="G65" s="46">
        <v>0</v>
      </c>
      <c r="H65" s="46">
        <v>0</v>
      </c>
      <c r="I65" s="24">
        <v>0</v>
      </c>
      <c r="J65" s="47">
        <v>0</v>
      </c>
      <c r="K65" s="25">
        <v>0</v>
      </c>
      <c r="L65" s="25">
        <v>0</v>
      </c>
      <c r="M65" s="31"/>
      <c r="N65" s="48"/>
      <c r="O65" s="28">
        <v>0</v>
      </c>
    </row>
    <row r="66" spans="1:15" x14ac:dyDescent="0.25">
      <c r="A66" s="32"/>
      <c r="B66" s="33" t="s">
        <v>126</v>
      </c>
      <c r="C66" s="49">
        <v>31970</v>
      </c>
      <c r="D66" s="49">
        <v>10208</v>
      </c>
      <c r="E66" s="49">
        <v>1412849</v>
      </c>
      <c r="F66" s="49">
        <v>403223</v>
      </c>
      <c r="G66" s="46">
        <v>2.2599999999999999E-2</v>
      </c>
      <c r="H66" s="46">
        <v>2.53E-2</v>
      </c>
      <c r="I66" s="24"/>
      <c r="J66" s="84"/>
      <c r="K66" s="25"/>
      <c r="L66" s="25"/>
      <c r="M66" s="53"/>
      <c r="N66" s="27"/>
      <c r="O66" s="2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13</vt:i4>
      </vt:variant>
    </vt:vector>
  </HeadingPairs>
  <TitlesOfParts>
    <vt:vector size="28" baseType="lpstr">
      <vt:lpstr>прил 3.1</vt:lpstr>
      <vt:lpstr>прил 3</vt:lpstr>
      <vt:lpstr>прил 2 подуш.</vt:lpstr>
      <vt:lpstr>прил 1.12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1.1'!Область_печати</vt:lpstr>
      <vt:lpstr>'прил 1.10'!Область_печати</vt:lpstr>
      <vt:lpstr>'прил 1.11'!Область_печати</vt:lpstr>
      <vt:lpstr>'прил 1.12'!Область_печати</vt:lpstr>
      <vt:lpstr>'прил 1.2'!Область_печати</vt:lpstr>
      <vt:lpstr>'прил 1.3'!Область_печати</vt:lpstr>
      <vt:lpstr>'прил 1.4'!Область_печати</vt:lpstr>
      <vt:lpstr>'прил 1.5'!Область_печати</vt:lpstr>
      <vt:lpstr>'прил 1.6'!Область_печати</vt:lpstr>
      <vt:lpstr>'прил 1.7'!Область_печати</vt:lpstr>
      <vt:lpstr>'прил 1.8'!Область_печати</vt:lpstr>
      <vt:lpstr>'прил 1.9'!Область_печати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2017-05-10T08:45:04Z</cp:lastPrinted>
  <dcterms:created xsi:type="dcterms:W3CDTF">2017-03-21T12:34:56Z</dcterms:created>
  <dcterms:modified xsi:type="dcterms:W3CDTF">2017-05-10T09:04:03Z</dcterms:modified>
</cp:coreProperties>
</file>